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420" windowHeight="4050" activeTab="0"/>
  </bookViews>
  <sheets>
    <sheet name="исполнение бюджета" sheetId="1" r:id="rId1"/>
  </sheets>
  <definedNames>
    <definedName name="_xlnm.Print_Titles" localSheetId="0">'исполнение бюджета'!$6:$6</definedName>
    <definedName name="_xlnm.Print_Area" localSheetId="0">'исполнение бюджета'!$A$1:$H$117</definedName>
  </definedNames>
  <calcPr fullCalcOnLoad="1"/>
</workbook>
</file>

<file path=xl/sharedStrings.xml><?xml version="1.0" encoding="utf-8"?>
<sst xmlns="http://schemas.openxmlformats.org/spreadsheetml/2006/main" count="285" uniqueCount="228">
  <si>
    <t>НАЦИОНАЛЬНАЯ ОБОРОНА</t>
  </si>
  <si>
    <t>ЗДРАВООХРАНЕНИЕ</t>
  </si>
  <si>
    <t>ФИЗИЧЕСКАЯ КУЛЬТУРА И СПОРТ</t>
  </si>
  <si>
    <t>СРЕДСТВА  МАССОВОЙ  ИНФОРМАЦИИ</t>
  </si>
  <si>
    <t>1 16 90000 00 0000 140</t>
  </si>
  <si>
    <t>ДОХОДЫ БЮДЖЕТОВ БЮДЖЕТНОЙ СИСТЕМЫ РОССИИ</t>
  </si>
  <si>
    <t>1 11 00000 00 0000 000</t>
  </si>
  <si>
    <t>1 17 01000 00 0000 180</t>
  </si>
  <si>
    <t>Невыясненные поступления</t>
  </si>
  <si>
    <t>1 16 03000 00 0000 140</t>
  </si>
  <si>
    <t xml:space="preserve">1 05 03000 01 0000 110 </t>
  </si>
  <si>
    <t xml:space="preserve">Единый сельскохозяйственный налог </t>
  </si>
  <si>
    <t>1 06 00000 00 0000 000</t>
  </si>
  <si>
    <t>НАЛОГИ НА ИМУЩЕСТВО</t>
  </si>
  <si>
    <t xml:space="preserve">1 06 02000 02 0000 110 </t>
  </si>
  <si>
    <t>Налог на имущество организаций</t>
  </si>
  <si>
    <t>1 05 00000 00 0000 000</t>
  </si>
  <si>
    <t>НАЛОГИ НА СОВОКУПНЫЙ ДОХОД</t>
  </si>
  <si>
    <t>1 14 00000 00 0000 000</t>
  </si>
  <si>
    <t>Денежные взыскания (штрафы) за нарушение законодательства о налогах и сборах</t>
  </si>
  <si>
    <t>Прочие налоги и сборы ( по отмененным местным налогам и сборам)</t>
  </si>
  <si>
    <t>НАЛОГОВЫЕ И НЕНАЛОГОВЫЕ ДОХОДЫ</t>
  </si>
  <si>
    <t>(тыс.руб.)</t>
  </si>
  <si>
    <t>ОБРАЗОВАНИЕ</t>
  </si>
  <si>
    <t>СОЦИАЛЬНАЯ ПОЛИТИКА</t>
  </si>
  <si>
    <t>ВСЕГО РАСХОДОВ:</t>
  </si>
  <si>
    <t>Единый налог на вмененный доход для отдельных видов деятельности</t>
  </si>
  <si>
    <t>Иные межбюджетные трансферты</t>
  </si>
  <si>
    <t>1 18 00000 00 0000 000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</si>
  <si>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</si>
  <si>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</si>
  <si>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</si>
  <si>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2 07 05000 05 0000 180</t>
  </si>
  <si>
    <t>ДОХОДЫ ОТ ПРОДАЖИ МАТЕРИАЛЬНЫХ НЕМАТЕРИАЛЬНЫХ АКТИВОВ</t>
  </si>
  <si>
    <t>1 16 00000 00 0000 000</t>
  </si>
  <si>
    <t>1 13 00000 00 0000 000</t>
  </si>
  <si>
    <t>Прочие поступления от денежных взысканий (штрафов) и иных сумм в возмещение ущерба</t>
  </si>
  <si>
    <t xml:space="preserve">1 05 01000 00 0000 110 </t>
  </si>
  <si>
    <t xml:space="preserve">1 05 02000 02 0000 110 </t>
  </si>
  <si>
    <t>Уточненные бюджетные назначения на год *</t>
  </si>
  <si>
    <t xml:space="preserve">        </t>
  </si>
  <si>
    <t>ДОХОДЫ ОТ ИСПОЛЬЗОВАНИЯ ИМУЩЕСТВА, НАХОДЯЩЕГОСЯ В ГОСУДАРСТВЕННОЙ И МУНИЦИПАЛЬНОЙ СОБСТВЕННОСТИ</t>
  </si>
  <si>
    <t>ВСЕГО ДОХОДОВ:</t>
  </si>
  <si>
    <t>1 12 00000 00 0000 000</t>
  </si>
  <si>
    <t>Код</t>
  </si>
  <si>
    <t xml:space="preserve">1 01 02000 01 0000 110 </t>
  </si>
  <si>
    <t>Налог на доходы физических лиц</t>
  </si>
  <si>
    <t>000</t>
  </si>
  <si>
    <t>1 09 0700 00 0000 110</t>
  </si>
  <si>
    <t>1 08 00000 00 0000 000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</si>
  <si>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</si>
  <si>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</si>
  <si>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% исполнения к году</t>
  </si>
  <si>
    <t>1 16 29000 01 0000 140</t>
  </si>
  <si>
    <t>Денежные взыскания (штрафы) за нарушение законодательства о государственном контроле за осуществлением международных автомобильных перевозок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</si>
  <si>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</si>
  <si>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безвозмездные поступления в бюджеты муниципальных районов</t>
  </si>
  <si>
    <t>1 08 07150 01 0000 110</t>
  </si>
  <si>
    <t xml:space="preserve">Государственная пошлина за выдачу разрешения на установку рекламной конструкции </t>
  </si>
  <si>
    <t>ШТРАФЫ, САНКЦИИ, ВОЗМЕЩЕНИЕ УЩЕРБА</t>
  </si>
  <si>
    <t xml:space="preserve">Государственная пошлина по делам, рассматриваемым в судах общей юрисдикции, мировыми судьями </t>
  </si>
  <si>
    <t xml:space="preserve">Прочие неналоговые доходы </t>
  </si>
  <si>
    <t>ОБЩЕГОСУДАРСТВЕННЫЕ ВОПРОСЫ</t>
  </si>
  <si>
    <t>1 01 00000 00 0000 000</t>
  </si>
  <si>
    <t>1 17 05000 00 0000 180</t>
  </si>
  <si>
    <t>1 16 28000 01 0000 140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</si>
  <si>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</si>
  <si>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1 16 30000 01 0000 140</t>
  </si>
  <si>
    <t>1 17 00000 00 0000 000</t>
  </si>
  <si>
    <t>ПРОЧИЕ НЕНАЛОГОВЫЕ ДОХОДЫ</t>
  </si>
  <si>
    <t>НАЛОГИ НА ПРИБЫЛЬ, ДОХОДЫ</t>
  </si>
  <si>
    <t xml:space="preserve">1 08 03000 01 0000 110 </t>
  </si>
  <si>
    <t>ПЛАТЕЖИ ПРИ ПОЛЬЗОВАНИИ ПРИРОДНЫМИ РЕСУРСАМИ</t>
  </si>
  <si>
    <t>1 12 01000 01 0000 120</t>
  </si>
  <si>
    <t>Наименование</t>
  </si>
  <si>
    <t>Налог на прибыль организаций</t>
  </si>
  <si>
    <t xml:space="preserve">1 01 01000 00 0000 110 </t>
  </si>
  <si>
    <t>Исполнение бюджета муниципального района "Город Людиново и Людиновский район"</t>
  </si>
  <si>
    <t>БЕЗВОЗМЕЗДНЫЕ ПОСТУПЛЕНИЯ</t>
  </si>
  <si>
    <t>2 00 00000 00 0000 000</t>
  </si>
  <si>
    <t>1 09 00000 00 0000 000</t>
  </si>
  <si>
    <t>Безвозмездные поступления от других бюджетов бюджетной системы Российской Федерации</t>
  </si>
  <si>
    <t>2 02 00000 00 0000 000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</si>
  <si>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</si>
  <si>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</si>
  <si>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</si>
  <si>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</si>
  <si>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01 05</t>
  </si>
  <si>
    <t>Cудебная система</t>
  </si>
  <si>
    <t>01 11</t>
  </si>
  <si>
    <t>Резервные фонды</t>
  </si>
  <si>
    <t>01 13</t>
  </si>
  <si>
    <t>Другие общегосударственные вопросы</t>
  </si>
  <si>
    <t>01 00</t>
  </si>
  <si>
    <t>02 00</t>
  </si>
  <si>
    <t>02 03</t>
  </si>
  <si>
    <t>Мобилизационная и вневойсковая подготовка</t>
  </si>
  <si>
    <t>03 00</t>
  </si>
  <si>
    <t>03 02</t>
  </si>
  <si>
    <t>Органы внутренних дел</t>
  </si>
  <si>
    <t>03 04</t>
  </si>
  <si>
    <t>Органы юстиции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</si>
  <si>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</si>
  <si>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</si>
  <si>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04 00</t>
  </si>
  <si>
    <t>04 05</t>
  </si>
  <si>
    <t>Сельское хозяйство и рыболовство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</si>
  <si>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</si>
  <si>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</si>
  <si>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</si>
  <si>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</si>
  <si>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</si>
  <si>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</si>
  <si>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</si>
  <si>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05 01</t>
  </si>
  <si>
    <t>Жилищное хозяйство</t>
  </si>
  <si>
    <t>05 02</t>
  </si>
  <si>
    <t>Коммунальное хозяйство</t>
  </si>
  <si>
    <t>06 00</t>
  </si>
  <si>
    <t>06 03</t>
  </si>
  <si>
    <t>Охрана объектов растительного и животного мира и среды их обитания</t>
  </si>
  <si>
    <t>07 00</t>
  </si>
  <si>
    <t>07 01</t>
  </si>
  <si>
    <t>Дошкольное образование</t>
  </si>
  <si>
    <t>07 02</t>
  </si>
  <si>
    <t>Общее образование</t>
  </si>
  <si>
    <t>07 05</t>
  </si>
  <si>
    <t>Профессиональная подготовка, переподготовка и повышение квалификации</t>
  </si>
  <si>
    <t>07 07</t>
  </si>
  <si>
    <t>07 09</t>
  </si>
  <si>
    <t>Другие вопросы в области образования</t>
  </si>
  <si>
    <t>08 00</t>
  </si>
  <si>
    <t>08 01</t>
  </si>
  <si>
    <t>Культура</t>
  </si>
  <si>
    <t>08 04</t>
  </si>
  <si>
    <t xml:space="preserve">Другие вопросы в области культуры, кинематографии </t>
  </si>
  <si>
    <t>10 00</t>
  </si>
  <si>
    <t>10 02</t>
  </si>
  <si>
    <t>Социальное обслуживание населения</t>
  </si>
  <si>
    <t>10 03</t>
  </si>
  <si>
    <t>Социальное обеспечение населения</t>
  </si>
  <si>
    <t>10 04</t>
  </si>
  <si>
    <t>Охрана семьи и детства</t>
  </si>
  <si>
    <t>11 00</t>
  </si>
  <si>
    <t>11 05</t>
  </si>
  <si>
    <t>Другие вопросы в области физической культуры и спорта</t>
  </si>
  <si>
    <t>12 00</t>
  </si>
  <si>
    <t>12 02</t>
  </si>
  <si>
    <t>14 00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</si>
  <si>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</si>
  <si>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</si>
  <si>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14 03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</si>
  <si>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</si>
  <si>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</si>
  <si>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1 16 25000 00 0000 140</t>
  </si>
  <si>
    <t xml:space="preserve">Налог, взимаемый в связи с применением упрощенной системы налогообложения </t>
  </si>
  <si>
    <t>1 11 05025 05 0000 120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</si>
  <si>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</si>
  <si>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</si>
  <si>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</si>
  <si>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 xml:space="preserve">КУЛЬТУРА, КИНЕМАТОГРАФИЯ </t>
  </si>
  <si>
    <t>Денежные взыскания (штрафы) за правонарушения в области дорожного движения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</si>
  <si>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</si>
  <si>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</si>
  <si>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</si>
  <si>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</si>
  <si>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Налог, взимаемый в связи с применением патентной системы налогообложения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</si>
  <si>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</si>
  <si>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</si>
  <si>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</si>
  <si>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</si>
  <si>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1 05 04000 02 0000 110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</si>
  <si>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</si>
  <si>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1 13 01995 05 0000 130</t>
  </si>
  <si>
    <t xml:space="preserve">Прочие доходы от оказания платных услуг (работ) получателями средств бюджетов муниципальных районов  </t>
  </si>
  <si>
    <t>1 13 02995 05 0000 130</t>
  </si>
  <si>
    <t xml:space="preserve">Прочие доходы от компенсации затрат бюджетов муниципальных районов </t>
  </si>
  <si>
    <t>1 14 02050 05 0000 410</t>
  </si>
  <si>
    <t>1 16 51000 02 0000 140</t>
  </si>
  <si>
    <t>Денежные взыскания (штрафы), установленные законами субъектов Российской Федерации за несоблюдение мунциипальных правовых актов</t>
  </si>
  <si>
    <t>13 00</t>
  </si>
  <si>
    <t>ОБСЛУЖИВАНИЕ ГОСУДАРСТВЕННОГО И МУНИЦИПАЛЬНОГО ДОЛГА</t>
  </si>
  <si>
    <t>13 01</t>
  </si>
  <si>
    <t>Обслуживание государственного (муниципального) долга</t>
  </si>
  <si>
    <t>ПРОФИЦИТ БЮДЖЕТА (со знаком "плюс") ДЕФИЦИТ БЮДЖЕТА (со знаком "минус")</t>
  </si>
  <si>
    <t>1 16 33000 01 0000 140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</si>
  <si>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</si>
  <si>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</si>
  <si>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</si>
  <si>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11 01</t>
  </si>
  <si>
    <t>Физическая культура</t>
  </si>
  <si>
    <t>Периодическая печать и издательства</t>
  </si>
  <si>
    <t>1 03 00000 00 0000 000</t>
  </si>
  <si>
    <t xml:space="preserve">Налоги на товары (работы, услуги), реализуемые на территории Российской Федерации </t>
  </si>
  <si>
    <t>1 03 02000 01 0000 110</t>
  </si>
  <si>
    <t>Акцизы по подакцизным товарам (продукции), производимым на территории Российской Федерации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</si>
  <si>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</si>
  <si>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</si>
  <si>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1 14 06010 00 0000 430</t>
  </si>
  <si>
    <t>Доходы от продажи земельных участков, государственная собственность на которые не разграничена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</si>
  <si>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</si>
  <si>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1 16 21000 00 0000 140</t>
  </si>
  <si>
    <t>Денежные взыскания (штрафы) и иные суммы, взыскиванемые с лиц, виновных в совершении преступлений, и в возмещение ущерба имуществу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</si>
  <si>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</si>
  <si>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</si>
  <si>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1 16 35000 00 0000 140</t>
  </si>
  <si>
    <t>Суммы по искам о возмещении вреда, причиненного окружающей среде</t>
  </si>
  <si>
    <t>2 02 10000 00 0000 151</t>
  </si>
  <si>
    <t>2 02 20000 00 0000 151</t>
  </si>
  <si>
    <t>2 02 30000 00 0000 151</t>
  </si>
  <si>
    <t>2 02 40000 00 0000 151</t>
  </si>
  <si>
    <t>2 19 00000 05 0000 151</t>
  </si>
  <si>
    <t>07 03</t>
  </si>
  <si>
    <t>на 01.04.2018 года</t>
  </si>
  <si>
    <t>Исполнение на 01.04.2018 г.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</si>
  <si>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</si>
  <si>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</si>
  <si>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</si>
  <si>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</si>
  <si>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</si>
  <si>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</si>
  <si>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05 05</t>
  </si>
  <si>
    <t>Другие вопросы в области жилищно-коммунального хозяйства</t>
  </si>
  <si>
    <t>Дополнительное образование детей</t>
  </si>
  <si>
    <t>Молодежная политика</t>
  </si>
  <si>
    <t>ЖИЛИЩНО-КОММУНАЛЬНОЕ ХОЗЯЙСТВО</t>
  </si>
  <si>
    <t>Прочие межбюджетные трансферты общего характера</t>
  </si>
  <si>
    <t>Отклонение                      +,-                                                              к году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</si>
</sst>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_ ;\-#,##0\ "/>
    <numFmt numFmtId="179" formatCode="#,##0.0_ ;\-#,##0.0\ "/>
  </numFmts>
  <fonts count="58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0"/>
    </font>
    <font>
      <sz val="12"/>
      <name val="Arial Cyr"/>
      <family val="0"/>
    </font>
    <font>
      <b/>
      <sz val="12"/>
      <color indexed="2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color indexed="32"/>
      <name val="Arial Cyr"/>
      <family val="2"/>
    </font>
    <font>
      <b/>
      <sz val="12"/>
      <color indexed="32"/>
      <name val="Arial Cyr"/>
      <family val="2"/>
    </font>
    <font>
      <sz val="11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 Cyr"/>
      <family val="1"/>
    </font>
    <font>
      <b/>
      <sz val="16"/>
      <name val="Times New Roman Cyr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68" fontId="9" fillId="0" borderId="6">
      <alignment wrapText="1"/>
      <protection/>
    </xf>
    <xf numFmtId="168" fontId="8" fillId="0" borderId="7" applyBorder="0">
      <alignment wrapText="1"/>
      <protection/>
    </xf>
    <xf numFmtId="0" fontId="49" fillId="0" borderId="8" applyNumberFormat="0" applyFill="0" applyAlignment="0" applyProtection="0"/>
    <xf numFmtId="0" fontId="50" fillId="28" borderId="9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1" fontId="4" fillId="0" borderId="0">
      <alignment/>
      <protection/>
    </xf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8" fontId="0" fillId="0" borderId="0" xfId="0" applyNumberFormat="1" applyBorder="1" applyAlignment="1">
      <alignment vertical="center"/>
    </xf>
    <xf numFmtId="168" fontId="2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7" fillId="0" borderId="14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8" fillId="0" borderId="14" xfId="0" applyFont="1" applyBorder="1" applyAlignment="1">
      <alignment horizontal="left" vertical="center" wrapText="1"/>
    </xf>
    <xf numFmtId="49" fontId="18" fillId="0" borderId="14" xfId="0" applyNumberFormat="1" applyFont="1" applyBorder="1" applyAlignment="1">
      <alignment horizontal="right" vertical="center" wrapText="1"/>
    </xf>
    <xf numFmtId="49" fontId="18" fillId="0" borderId="15" xfId="0" applyNumberFormat="1" applyFont="1" applyBorder="1" applyAlignment="1">
      <alignment horizontal="righ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178" fontId="13" fillId="0" borderId="17" xfId="0" applyNumberFormat="1" applyFont="1" applyBorder="1" applyAlignment="1">
      <alignment horizontal="right" vertical="center"/>
    </xf>
    <xf numFmtId="49" fontId="19" fillId="0" borderId="14" xfId="0" applyNumberFormat="1" applyFont="1" applyBorder="1" applyAlignment="1">
      <alignment horizontal="righ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178" fontId="12" fillId="0" borderId="17" xfId="0" applyNumberFormat="1" applyFont="1" applyBorder="1" applyAlignment="1">
      <alignment horizontal="right" vertical="center"/>
    </xf>
    <xf numFmtId="49" fontId="19" fillId="0" borderId="14" xfId="0" applyNumberFormat="1" applyFont="1" applyBorder="1" applyAlignment="1">
      <alignment horizontal="right" vertical="center" wrapText="1"/>
    </xf>
    <xf numFmtId="49" fontId="19" fillId="0" borderId="15" xfId="0" applyNumberFormat="1" applyFont="1" applyBorder="1" applyAlignment="1">
      <alignment horizontal="righ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178" fontId="12" fillId="0" borderId="6" xfId="0" applyNumberFormat="1" applyFont="1" applyBorder="1" applyAlignment="1">
      <alignment horizontal="right" vertical="center"/>
    </xf>
    <xf numFmtId="49" fontId="19" fillId="0" borderId="13" xfId="0" applyNumberFormat="1" applyFont="1" applyBorder="1" applyAlignment="1">
      <alignment horizontal="right" vertical="center" wrapText="1"/>
    </xf>
    <xf numFmtId="49" fontId="19" fillId="0" borderId="0" xfId="0" applyNumberFormat="1" applyFont="1" applyBorder="1" applyAlignment="1">
      <alignment horizontal="right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right" vertical="center" wrapText="1"/>
    </xf>
    <xf numFmtId="49" fontId="19" fillId="0" borderId="12" xfId="0" applyNumberFormat="1" applyFont="1" applyBorder="1" applyAlignment="1">
      <alignment horizontal="right" vertical="center" wrapText="1"/>
    </xf>
    <xf numFmtId="49" fontId="18" fillId="0" borderId="14" xfId="0" applyNumberFormat="1" applyFont="1" applyBorder="1" applyAlignment="1">
      <alignment horizontal="right" vertical="center" wrapText="1"/>
    </xf>
    <xf numFmtId="49" fontId="18" fillId="0" borderId="15" xfId="0" applyNumberFormat="1" applyFont="1" applyBorder="1" applyAlignment="1">
      <alignment horizontal="righ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49" fontId="18" fillId="0" borderId="20" xfId="0" applyNumberFormat="1" applyFont="1" applyBorder="1" applyAlignment="1">
      <alignment horizontal="right" vertical="center" wrapText="1"/>
    </xf>
    <xf numFmtId="49" fontId="18" fillId="0" borderId="12" xfId="0" applyNumberFormat="1" applyFont="1" applyBorder="1" applyAlignment="1">
      <alignment horizontal="right" vertical="center" wrapText="1"/>
    </xf>
    <xf numFmtId="168" fontId="20" fillId="0" borderId="14" xfId="49" applyFont="1" applyFill="1" applyBorder="1" applyAlignment="1">
      <alignment horizontal="left" vertical="center" wrapText="1"/>
      <protection/>
    </xf>
    <xf numFmtId="0" fontId="20" fillId="0" borderId="16" xfId="0" applyFont="1" applyBorder="1" applyAlignment="1">
      <alignment horizontal="left" vertical="center"/>
    </xf>
    <xf numFmtId="49" fontId="19" fillId="0" borderId="14" xfId="0" applyNumberFormat="1" applyFont="1" applyFill="1" applyBorder="1" applyAlignment="1">
      <alignment horizontal="right" vertical="center" wrapText="1"/>
    </xf>
    <xf numFmtId="49" fontId="19" fillId="0" borderId="15" xfId="0" applyNumberFormat="1" applyFont="1" applyFill="1" applyBorder="1" applyAlignment="1">
      <alignment horizontal="right" vertical="center" wrapText="1"/>
    </xf>
    <xf numFmtId="49" fontId="19" fillId="0" borderId="12" xfId="0" applyNumberFormat="1" applyFont="1" applyFill="1" applyBorder="1" applyAlignment="1">
      <alignment horizontal="right" vertical="center" wrapText="1"/>
    </xf>
    <xf numFmtId="49" fontId="18" fillId="0" borderId="20" xfId="0" applyNumberFormat="1" applyFont="1" applyFill="1" applyBorder="1" applyAlignment="1">
      <alignment horizontal="right" vertical="center" wrapText="1"/>
    </xf>
    <xf numFmtId="49" fontId="18" fillId="0" borderId="12" xfId="0" applyNumberFormat="1" applyFont="1" applyFill="1" applyBorder="1" applyAlignment="1">
      <alignment horizontal="right" vertical="center" wrapText="1"/>
    </xf>
    <xf numFmtId="0" fontId="18" fillId="0" borderId="18" xfId="0" applyFont="1" applyBorder="1" applyAlignment="1">
      <alignment horizontal="left" vertical="center" wrapText="1"/>
    </xf>
    <xf numFmtId="178" fontId="13" fillId="0" borderId="21" xfId="0" applyNumberFormat="1" applyFont="1" applyBorder="1" applyAlignment="1">
      <alignment horizontal="right" vertical="center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178" fontId="12" fillId="0" borderId="17" xfId="0" applyNumberFormat="1" applyFont="1" applyFill="1" applyBorder="1" applyAlignment="1">
      <alignment horizontal="right" vertical="center"/>
    </xf>
    <xf numFmtId="49" fontId="18" fillId="0" borderId="14" xfId="0" applyNumberFormat="1" applyFont="1" applyFill="1" applyBorder="1" applyAlignment="1">
      <alignment horizontal="righ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178" fontId="13" fillId="0" borderId="17" xfId="0" applyNumberFormat="1" applyFont="1" applyFill="1" applyBorder="1" applyAlignment="1">
      <alignment horizontal="right" vertical="center"/>
    </xf>
    <xf numFmtId="49" fontId="18" fillId="0" borderId="20" xfId="0" applyNumberFormat="1" applyFont="1" applyFill="1" applyBorder="1" applyAlignment="1">
      <alignment horizontal="right" vertical="center" wrapText="1"/>
    </xf>
    <xf numFmtId="49" fontId="18" fillId="0" borderId="13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Fill="1" applyBorder="1" applyAlignment="1">
      <alignment horizontal="righ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49" fontId="11" fillId="0" borderId="14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vertical="center"/>
    </xf>
    <xf numFmtId="49" fontId="11" fillId="0" borderId="16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4" fillId="0" borderId="14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left" vertical="center"/>
    </xf>
    <xf numFmtId="49" fontId="11" fillId="0" borderId="14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left" vertical="center"/>
    </xf>
    <xf numFmtId="49" fontId="12" fillId="0" borderId="17" xfId="0" applyNumberFormat="1" applyFont="1" applyBorder="1" applyAlignment="1">
      <alignment vertical="center"/>
    </xf>
    <xf numFmtId="49" fontId="13" fillId="0" borderId="22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vertical="center" wrapText="1"/>
    </xf>
    <xf numFmtId="49" fontId="12" fillId="0" borderId="14" xfId="0" applyNumberFormat="1" applyFont="1" applyBorder="1" applyAlignment="1">
      <alignment vertical="center"/>
    </xf>
    <xf numFmtId="49" fontId="12" fillId="0" borderId="18" xfId="0" applyNumberFormat="1" applyFont="1" applyBorder="1" applyAlignment="1">
      <alignment vertical="center"/>
    </xf>
    <xf numFmtId="0" fontId="20" fillId="0" borderId="17" xfId="0" applyFont="1" applyFill="1" applyBorder="1" applyAlignment="1" applyProtection="1">
      <alignment horizontal="left" wrapText="1"/>
      <protection locked="0"/>
    </xf>
    <xf numFmtId="49" fontId="12" fillId="0" borderId="14" xfId="0" applyNumberFormat="1" applyFont="1" applyFill="1" applyBorder="1" applyAlignment="1">
      <alignment vertical="center"/>
    </xf>
    <xf numFmtId="49" fontId="12" fillId="0" borderId="16" xfId="0" applyNumberFormat="1" applyFont="1" applyFill="1" applyBorder="1" applyAlignment="1">
      <alignment vertical="center"/>
    </xf>
    <xf numFmtId="49" fontId="11" fillId="0" borderId="15" xfId="0" applyNumberFormat="1" applyFont="1" applyFill="1" applyBorder="1" applyAlignment="1">
      <alignment vertical="center"/>
    </xf>
    <xf numFmtId="0" fontId="20" fillId="0" borderId="17" xfId="0" applyFont="1" applyFill="1" applyBorder="1" applyAlignment="1" applyProtection="1">
      <alignment wrapText="1"/>
      <protection locked="0"/>
    </xf>
    <xf numFmtId="49" fontId="12" fillId="0" borderId="20" xfId="0" applyNumberFormat="1" applyFont="1" applyFill="1" applyBorder="1" applyAlignment="1">
      <alignment vertical="center"/>
    </xf>
    <xf numFmtId="49" fontId="12" fillId="0" borderId="20" xfId="0" applyNumberFormat="1" applyFont="1" applyBorder="1" applyAlignment="1">
      <alignment vertical="center"/>
    </xf>
    <xf numFmtId="49" fontId="12" fillId="0" borderId="16" xfId="0" applyNumberFormat="1" applyFont="1" applyBorder="1" applyAlignment="1">
      <alignment vertical="center"/>
    </xf>
    <xf numFmtId="0" fontId="13" fillId="0" borderId="21" xfId="0" applyNumberFormat="1" applyFont="1" applyFill="1" applyBorder="1" applyAlignment="1" applyProtection="1">
      <alignment horizontal="left" vertical="top"/>
      <protection locked="0"/>
    </xf>
    <xf numFmtId="0" fontId="20" fillId="33" borderId="16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178" fontId="11" fillId="0" borderId="0" xfId="0" applyNumberFormat="1" applyFont="1" applyAlignment="1">
      <alignment vertical="center"/>
    </xf>
    <xf numFmtId="178" fontId="11" fillId="0" borderId="0" xfId="0" applyNumberFormat="1" applyFont="1" applyAlignment="1">
      <alignment horizontal="center" vertical="center"/>
    </xf>
    <xf numFmtId="0" fontId="12" fillId="0" borderId="21" xfId="0" applyFont="1" applyBorder="1" applyAlignment="1">
      <alignment horizontal="left" vertical="center" wrapText="1"/>
    </xf>
    <xf numFmtId="0" fontId="20" fillId="0" borderId="21" xfId="0" applyFont="1" applyFill="1" applyBorder="1" applyAlignment="1" applyProtection="1">
      <alignment wrapText="1"/>
      <protection locked="0"/>
    </xf>
    <xf numFmtId="49" fontId="13" fillId="0" borderId="14" xfId="0" applyNumberFormat="1" applyFont="1" applyBorder="1" applyAlignment="1">
      <alignment horizontal="left" vertical="center"/>
    </xf>
    <xf numFmtId="49" fontId="14" fillId="0" borderId="15" xfId="0" applyNumberFormat="1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left" vertical="center"/>
    </xf>
    <xf numFmtId="0" fontId="21" fillId="0" borderId="17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vertical="center"/>
    </xf>
    <xf numFmtId="168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79" fontId="13" fillId="0" borderId="17" xfId="0" applyNumberFormat="1" applyFont="1" applyBorder="1" applyAlignment="1">
      <alignment horizontal="right" vertical="center"/>
    </xf>
    <xf numFmtId="179" fontId="12" fillId="0" borderId="17" xfId="0" applyNumberFormat="1" applyFont="1" applyBorder="1" applyAlignment="1">
      <alignment horizontal="right" vertical="center"/>
    </xf>
    <xf numFmtId="179" fontId="13" fillId="0" borderId="21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vertical="center" wrapText="1"/>
    </xf>
    <xf numFmtId="49" fontId="21" fillId="0" borderId="17" xfId="61" applyNumberFormat="1" applyFont="1" applyFill="1" applyBorder="1" applyAlignment="1">
      <alignment vertical="center" wrapText="1"/>
      <protection/>
    </xf>
    <xf numFmtId="0" fontId="12" fillId="0" borderId="0" xfId="0" applyFont="1" applyAlignment="1">
      <alignment vertical="center"/>
    </xf>
    <xf numFmtId="0" fontId="20" fillId="0" borderId="17" xfId="0" applyFont="1" applyBorder="1" applyAlignment="1">
      <alignment vertical="center" wrapText="1"/>
    </xf>
    <xf numFmtId="0" fontId="21" fillId="33" borderId="16" xfId="0" applyFont="1" applyFill="1" applyBorder="1" applyAlignment="1">
      <alignment vertical="center" wrapText="1"/>
    </xf>
    <xf numFmtId="0" fontId="23" fillId="0" borderId="13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2" fillId="0" borderId="17" xfId="0" applyFont="1" applyBorder="1" applyAlignment="1">
      <alignment horizontal="center" vertical="center"/>
    </xf>
    <xf numFmtId="49" fontId="13" fillId="0" borderId="15" xfId="0" applyNumberFormat="1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33" borderId="16" xfId="0" applyFont="1" applyFill="1" applyBorder="1" applyAlignment="1">
      <alignment vertical="center" wrapText="1"/>
    </xf>
    <xf numFmtId="49" fontId="13" fillId="0" borderId="14" xfId="0" applyNumberFormat="1" applyFont="1" applyBorder="1" applyAlignment="1">
      <alignment vertical="center"/>
    </xf>
    <xf numFmtId="0" fontId="21" fillId="33" borderId="16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49" fontId="20" fillId="0" borderId="16" xfId="61" applyNumberFormat="1" applyFont="1" applyFill="1" applyBorder="1" applyAlignment="1">
      <alignment vertical="center" wrapText="1"/>
      <protection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wrapText="1"/>
    </xf>
    <xf numFmtId="0" fontId="20" fillId="0" borderId="19" xfId="0" applyFont="1" applyBorder="1" applyAlignment="1">
      <alignment horizontal="left" vertical="center"/>
    </xf>
    <xf numFmtId="0" fontId="19" fillId="0" borderId="17" xfId="0" applyFont="1" applyFill="1" applyBorder="1" applyAlignment="1">
      <alignment vertical="center" wrapText="1"/>
    </xf>
    <xf numFmtId="178" fontId="12" fillId="0" borderId="17" xfId="63" applyNumberFormat="1" applyFont="1" applyFill="1" applyBorder="1" applyAlignment="1">
      <alignment horizontal="right" vertical="center"/>
    </xf>
    <xf numFmtId="49" fontId="19" fillId="0" borderId="20" xfId="0" applyNumberFormat="1" applyFont="1" applyFill="1" applyBorder="1" applyAlignment="1">
      <alignment horizontal="right" vertical="center" wrapText="1"/>
    </xf>
    <xf numFmtId="178" fontId="12" fillId="0" borderId="17" xfId="63" applyNumberFormat="1" applyFont="1" applyBorder="1" applyAlignment="1">
      <alignment horizontal="right" vertical="center"/>
    </xf>
    <xf numFmtId="0" fontId="13" fillId="33" borderId="17" xfId="0" applyFont="1" applyFill="1" applyBorder="1" applyAlignment="1">
      <alignment vertical="center" wrapText="1"/>
    </xf>
    <xf numFmtId="178" fontId="13" fillId="0" borderId="17" xfId="63" applyNumberFormat="1" applyFont="1" applyBorder="1" applyAlignment="1">
      <alignment horizontal="right" vertical="center"/>
    </xf>
    <xf numFmtId="0" fontId="13" fillId="0" borderId="15" xfId="0" applyFont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right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top" wrapText="1"/>
    </xf>
    <xf numFmtId="0" fontId="10" fillId="0" borderId="17" xfId="0" applyFont="1" applyBorder="1" applyAlignment="1" applyProtection="1">
      <alignment horizontal="center" vertical="top" wrapText="1"/>
      <protection locked="0"/>
    </xf>
    <xf numFmtId="168" fontId="21" fillId="0" borderId="17" xfId="50" applyFont="1" applyFill="1" applyBorder="1" applyAlignment="1">
      <alignment vertical="center" wrapText="1"/>
      <protection/>
    </xf>
    <xf numFmtId="168" fontId="20" fillId="0" borderId="17" xfId="50" applyFont="1" applyFill="1" applyBorder="1" applyAlignment="1">
      <alignment vertical="center" wrapText="1"/>
      <protection/>
    </xf>
    <xf numFmtId="49" fontId="19" fillId="0" borderId="23" xfId="0" applyNumberFormat="1" applyFont="1" applyBorder="1" applyAlignment="1">
      <alignment horizontal="right" vertical="center" wrapText="1"/>
    </xf>
    <xf numFmtId="0" fontId="20" fillId="0" borderId="17" xfId="0" applyFont="1" applyFill="1" applyBorder="1" applyAlignment="1" applyProtection="1">
      <alignment horizontal="left" vertical="top" wrapText="1"/>
      <protection locked="0"/>
    </xf>
    <xf numFmtId="0" fontId="12" fillId="0" borderId="16" xfId="0" applyFont="1" applyBorder="1" applyAlignment="1">
      <alignment vertical="top" wrapText="1"/>
    </xf>
    <xf numFmtId="0" fontId="12" fillId="0" borderId="16" xfId="0" applyFont="1" applyBorder="1" applyAlignment="1">
      <alignment wrapText="1"/>
    </xf>
    <xf numFmtId="0" fontId="19" fillId="0" borderId="16" xfId="0" applyFont="1" applyBorder="1" applyAlignment="1">
      <alignment horizontal="center" vertical="center" wrapText="1"/>
    </xf>
    <xf numFmtId="178" fontId="18" fillId="0" borderId="17" xfId="0" applyNumberFormat="1" applyFont="1" applyBorder="1" applyAlignment="1">
      <alignment horizontal="right" vertical="center"/>
    </xf>
    <xf numFmtId="179" fontId="18" fillId="0" borderId="17" xfId="0" applyNumberFormat="1" applyFont="1" applyBorder="1" applyAlignment="1">
      <alignment horizontal="right" vertical="center"/>
    </xf>
    <xf numFmtId="179" fontId="18" fillId="0" borderId="17" xfId="0" applyNumberFormat="1" applyFont="1" applyBorder="1" applyAlignment="1">
      <alignment horizontal="right" vertical="center"/>
    </xf>
    <xf numFmtId="179" fontId="19" fillId="0" borderId="17" xfId="0" applyNumberFormat="1" applyFont="1" applyBorder="1" applyAlignment="1">
      <alignment horizontal="right" vertical="center"/>
    </xf>
    <xf numFmtId="178" fontId="13" fillId="0" borderId="17" xfId="0" applyNumberFormat="1" applyFont="1" applyFill="1" applyBorder="1" applyAlignment="1" applyProtection="1">
      <alignment horizontal="right" vertical="center"/>
      <protection locked="0"/>
    </xf>
    <xf numFmtId="179" fontId="13" fillId="0" borderId="17" xfId="0" applyNumberFormat="1" applyFont="1" applyFill="1" applyBorder="1" applyAlignment="1" applyProtection="1">
      <alignment horizontal="right" vertical="center"/>
      <protection locked="0"/>
    </xf>
    <xf numFmtId="178" fontId="12" fillId="0" borderId="17" xfId="0" applyNumberFormat="1" applyFont="1" applyFill="1" applyBorder="1" applyAlignment="1" applyProtection="1">
      <alignment horizontal="right" vertical="center"/>
      <protection locked="0"/>
    </xf>
    <xf numFmtId="179" fontId="12" fillId="0" borderId="17" xfId="0" applyNumberFormat="1" applyFont="1" applyFill="1" applyBorder="1" applyAlignment="1" applyProtection="1">
      <alignment horizontal="right" vertical="center"/>
      <protection locked="0"/>
    </xf>
    <xf numFmtId="178" fontId="13" fillId="0" borderId="17" xfId="0" applyNumberFormat="1" applyFont="1" applyFill="1" applyBorder="1" applyAlignment="1" applyProtection="1">
      <alignment horizontal="right" vertical="center"/>
      <protection/>
    </xf>
    <xf numFmtId="178" fontId="21" fillId="0" borderId="17" xfId="0" applyNumberFormat="1" applyFont="1" applyBorder="1" applyAlignment="1">
      <alignment horizontal="right" vertical="center"/>
    </xf>
    <xf numFmtId="178" fontId="20" fillId="0" borderId="17" xfId="0" applyNumberFormat="1" applyFont="1" applyBorder="1" applyAlignment="1">
      <alignment horizontal="right" vertical="center"/>
    </xf>
    <xf numFmtId="178" fontId="18" fillId="0" borderId="17" xfId="61" applyNumberFormat="1" applyFont="1" applyBorder="1" applyAlignment="1">
      <alignment horizontal="right" vertical="center"/>
      <protection/>
    </xf>
    <xf numFmtId="178" fontId="21" fillId="0" borderId="17" xfId="0" applyNumberFormat="1" applyFont="1" applyFill="1" applyBorder="1" applyAlignment="1">
      <alignment horizontal="right" vertical="center"/>
    </xf>
    <xf numFmtId="178" fontId="11" fillId="0" borderId="17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Г1" xfId="49"/>
    <cellStyle name="ЗГ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view="pageBreakPreview" zoomScale="75" zoomScaleNormal="75" zoomScaleSheetLayoutView="75" zoomScalePageLayoutView="0" workbookViewId="0" topLeftCell="A99">
      <selection activeCell="A117" sqref="A117"/>
    </sheetView>
  </sheetViews>
  <sheetFormatPr defaultColWidth="9.00390625" defaultRowHeight="12.75"/>
  <cols>
    <col min="1" max="1" width="5.75390625" style="2" customWidth="1"/>
    <col min="2" max="2" width="2.00390625" style="2" customWidth="1"/>
    <col min="3" max="3" width="32.75390625" style="2" customWidth="1"/>
    <col min="4" max="4" width="68.625" style="2" customWidth="1"/>
    <col min="5" max="5" width="13.875" style="24" customWidth="1"/>
    <col min="6" max="6" width="15.00390625" style="24" customWidth="1"/>
    <col min="7" max="7" width="16.00390625" style="5" customWidth="1"/>
    <col min="8" max="8" width="14.25390625" style="24" customWidth="1"/>
    <col min="9" max="10" width="11.875" style="3" customWidth="1"/>
    <col min="11" max="16384" width="9.125" style="3" customWidth="1"/>
  </cols>
  <sheetData>
    <row r="1" spans="1:9" ht="12.75" customHeight="1">
      <c r="A1" s="193" t="s">
        <v>77</v>
      </c>
      <c r="B1" s="193"/>
      <c r="C1" s="193"/>
      <c r="D1" s="193"/>
      <c r="E1" s="193"/>
      <c r="F1" s="193"/>
      <c r="G1" s="193"/>
      <c r="H1" s="193"/>
      <c r="I1" s="29"/>
    </row>
    <row r="2" spans="1:9" ht="12.75" customHeight="1">
      <c r="A2" s="193"/>
      <c r="B2" s="193"/>
      <c r="C2" s="193"/>
      <c r="D2" s="193"/>
      <c r="E2" s="193"/>
      <c r="F2" s="193"/>
      <c r="G2" s="193"/>
      <c r="H2" s="193"/>
      <c r="I2" s="29"/>
    </row>
    <row r="3" spans="1:9" ht="12.75" customHeight="1">
      <c r="A3" s="193" t="s">
        <v>213</v>
      </c>
      <c r="B3" s="193"/>
      <c r="C3" s="193"/>
      <c r="D3" s="193"/>
      <c r="E3" s="193"/>
      <c r="F3" s="193"/>
      <c r="G3" s="193"/>
      <c r="H3" s="193"/>
      <c r="I3" s="29"/>
    </row>
    <row r="4" spans="1:9" ht="7.5" customHeight="1">
      <c r="A4" s="193"/>
      <c r="B4" s="193"/>
      <c r="C4" s="193"/>
      <c r="D4" s="193"/>
      <c r="E4" s="193"/>
      <c r="F4" s="193"/>
      <c r="G4" s="193"/>
      <c r="H4" s="193"/>
      <c r="I4" s="31"/>
    </row>
    <row r="5" spans="1:10" ht="15" customHeight="1">
      <c r="A5" s="1"/>
      <c r="B5" s="1"/>
      <c r="C5" s="1"/>
      <c r="D5" s="1"/>
      <c r="E5" s="23"/>
      <c r="F5" s="23"/>
      <c r="G5" s="23"/>
      <c r="H5" s="32" t="s">
        <v>22</v>
      </c>
      <c r="I5" s="9"/>
      <c r="J5" s="9"/>
    </row>
    <row r="6" spans="1:10" ht="58.5" customHeight="1">
      <c r="A6" s="194" t="s">
        <v>44</v>
      </c>
      <c r="B6" s="195"/>
      <c r="C6" s="196"/>
      <c r="D6" s="166" t="s">
        <v>74</v>
      </c>
      <c r="E6" s="167" t="s">
        <v>39</v>
      </c>
      <c r="F6" s="167" t="s">
        <v>214</v>
      </c>
      <c r="G6" s="167" t="s">
        <v>227</v>
      </c>
      <c r="H6" s="167" t="s">
        <v>52</v>
      </c>
      <c r="I6" s="14"/>
      <c r="J6" s="10"/>
    </row>
    <row r="7" spans="1:15" ht="28.5" customHeight="1">
      <c r="A7" s="33"/>
      <c r="B7" s="34"/>
      <c r="C7" s="34"/>
      <c r="D7" s="35" t="s">
        <v>21</v>
      </c>
      <c r="E7" s="175">
        <f>E8+E11+E13+E18+E20+E23+E25+E29+E31+E34+E39+E54</f>
        <v>353616</v>
      </c>
      <c r="F7" s="175">
        <f>F8+F11+F13+F18+F20+F23+F25+F29+F31+F34+F39+F54</f>
        <v>86671</v>
      </c>
      <c r="G7" s="175">
        <f aca="true" t="shared" si="0" ref="G7:G56">F7-E7</f>
        <v>-266945</v>
      </c>
      <c r="H7" s="176">
        <f aca="true" t="shared" si="1" ref="H7:H21">F7/E7*100</f>
        <v>24.50992036559432</v>
      </c>
      <c r="I7" s="9"/>
      <c r="J7" s="9"/>
      <c r="K7" s="9"/>
      <c r="L7" s="9"/>
      <c r="M7" s="9"/>
      <c r="N7" s="9"/>
      <c r="O7" s="9"/>
    </row>
    <row r="8" spans="1:10" ht="24.75" customHeight="1">
      <c r="A8" s="36" t="s">
        <v>47</v>
      </c>
      <c r="B8" s="37"/>
      <c r="C8" s="38" t="s">
        <v>63</v>
      </c>
      <c r="D8" s="39" t="s">
        <v>70</v>
      </c>
      <c r="E8" s="40">
        <f>SUM(E9:E10)</f>
        <v>245840</v>
      </c>
      <c r="F8" s="40">
        <f>SUM(F9:F10)</f>
        <v>59289</v>
      </c>
      <c r="G8" s="175">
        <f t="shared" si="0"/>
        <v>-186551</v>
      </c>
      <c r="H8" s="177">
        <f t="shared" si="1"/>
        <v>24.116905304262932</v>
      </c>
      <c r="I8" s="15"/>
      <c r="J8" s="9"/>
    </row>
    <row r="9" spans="1:10" ht="21" customHeight="1">
      <c r="A9" s="41" t="s">
        <v>47</v>
      </c>
      <c r="B9" s="37"/>
      <c r="C9" s="42" t="s">
        <v>76</v>
      </c>
      <c r="D9" s="43" t="s">
        <v>75</v>
      </c>
      <c r="E9" s="44">
        <v>650</v>
      </c>
      <c r="F9" s="44">
        <v>126</v>
      </c>
      <c r="G9" s="44">
        <f t="shared" si="0"/>
        <v>-524</v>
      </c>
      <c r="H9" s="178">
        <f t="shared" si="1"/>
        <v>19.384615384615383</v>
      </c>
      <c r="I9" s="15"/>
      <c r="J9" s="9"/>
    </row>
    <row r="10" spans="1:10" s="5" customFormat="1" ht="26.25" customHeight="1">
      <c r="A10" s="45" t="s">
        <v>47</v>
      </c>
      <c r="B10" s="170"/>
      <c r="C10" s="47" t="s">
        <v>45</v>
      </c>
      <c r="D10" s="48" t="s">
        <v>46</v>
      </c>
      <c r="E10" s="44">
        <v>245190</v>
      </c>
      <c r="F10" s="44">
        <v>59163</v>
      </c>
      <c r="G10" s="44">
        <f t="shared" si="0"/>
        <v>-186027</v>
      </c>
      <c r="H10" s="178">
        <f t="shared" si="1"/>
        <v>24.12945063012358</v>
      </c>
      <c r="I10" s="16"/>
      <c r="J10" s="11"/>
    </row>
    <row r="11" spans="1:10" s="5" customFormat="1" ht="63.75" customHeight="1">
      <c r="A11" s="57" t="s">
        <v>47</v>
      </c>
      <c r="B11" s="46"/>
      <c r="C11" s="165" t="s">
        <v>192</v>
      </c>
      <c r="D11" s="168" t="s">
        <v>193</v>
      </c>
      <c r="E11" s="40">
        <f>E12</f>
        <v>10148</v>
      </c>
      <c r="F11" s="40">
        <f>F12</f>
        <v>2394</v>
      </c>
      <c r="G11" s="175">
        <f>F11-E11</f>
        <v>-7754</v>
      </c>
      <c r="H11" s="177">
        <f>F11/E11*100</f>
        <v>23.59085534095388</v>
      </c>
      <c r="I11" s="16"/>
      <c r="J11" s="11"/>
    </row>
    <row r="12" spans="1:10" s="5" customFormat="1" ht="60.75" customHeight="1">
      <c r="A12" s="45" t="s">
        <v>47</v>
      </c>
      <c r="B12" s="46"/>
      <c r="C12" s="164" t="s">
        <v>194</v>
      </c>
      <c r="D12" s="169" t="s">
        <v>195</v>
      </c>
      <c r="E12" s="44">
        <v>10148</v>
      </c>
      <c r="F12" s="44">
        <v>2394</v>
      </c>
      <c r="G12" s="44">
        <f>F12-E12</f>
        <v>-7754</v>
      </c>
      <c r="H12" s="178">
        <f>F12/E12*100</f>
        <v>23.59085534095388</v>
      </c>
      <c r="I12" s="16"/>
      <c r="J12" s="11"/>
    </row>
    <row r="13" spans="1:10" s="4" customFormat="1" ht="22.5" customHeight="1">
      <c r="A13" s="36" t="s">
        <v>47</v>
      </c>
      <c r="B13" s="63"/>
      <c r="C13" s="38" t="s">
        <v>16</v>
      </c>
      <c r="D13" s="38" t="s">
        <v>17</v>
      </c>
      <c r="E13" s="40">
        <f>SUM(E14:E17)</f>
        <v>43744</v>
      </c>
      <c r="F13" s="40">
        <f>SUM(F14:F17)</f>
        <v>12609</v>
      </c>
      <c r="G13" s="175">
        <f t="shared" si="0"/>
        <v>-31135</v>
      </c>
      <c r="H13" s="122">
        <f t="shared" si="1"/>
        <v>28.824524506217998</v>
      </c>
      <c r="I13" s="17"/>
      <c r="J13" s="27"/>
    </row>
    <row r="14" spans="1:10" ht="42" customHeight="1">
      <c r="A14" s="53" t="s">
        <v>47</v>
      </c>
      <c r="B14" s="54"/>
      <c r="C14" s="48" t="s">
        <v>37</v>
      </c>
      <c r="D14" s="47" t="s">
        <v>155</v>
      </c>
      <c r="E14" s="44">
        <v>16361</v>
      </c>
      <c r="F14" s="44">
        <v>6215</v>
      </c>
      <c r="G14" s="44">
        <f t="shared" si="0"/>
        <v>-10146</v>
      </c>
      <c r="H14" s="123">
        <f t="shared" si="1"/>
        <v>37.986675631073894</v>
      </c>
      <c r="I14" s="15"/>
      <c r="J14" s="9"/>
    </row>
    <row r="15" spans="1:10" ht="41.25" customHeight="1">
      <c r="A15" s="51" t="s">
        <v>47</v>
      </c>
      <c r="B15" s="52"/>
      <c r="C15" s="47" t="s">
        <v>38</v>
      </c>
      <c r="D15" s="47" t="s">
        <v>26</v>
      </c>
      <c r="E15" s="44">
        <v>26849</v>
      </c>
      <c r="F15" s="44">
        <v>6176</v>
      </c>
      <c r="G15" s="44">
        <f t="shared" si="0"/>
        <v>-20673</v>
      </c>
      <c r="H15" s="123">
        <f t="shared" si="1"/>
        <v>23.00271890945659</v>
      </c>
      <c r="I15" s="15"/>
      <c r="J15" s="26"/>
    </row>
    <row r="16" spans="1:10" ht="31.5" customHeight="1">
      <c r="A16" s="45" t="s">
        <v>47</v>
      </c>
      <c r="B16" s="46"/>
      <c r="C16" s="47" t="s">
        <v>10</v>
      </c>
      <c r="D16" s="47" t="s">
        <v>11</v>
      </c>
      <c r="E16" s="44">
        <v>34</v>
      </c>
      <c r="F16" s="44">
        <v>15</v>
      </c>
      <c r="G16" s="44">
        <f t="shared" si="0"/>
        <v>-19</v>
      </c>
      <c r="H16" s="123">
        <f t="shared" si="1"/>
        <v>44.11764705882353</v>
      </c>
      <c r="I16" s="15"/>
      <c r="J16" s="9"/>
    </row>
    <row r="17" spans="1:10" ht="50.25" customHeight="1">
      <c r="A17" s="45" t="s">
        <v>47</v>
      </c>
      <c r="B17" s="46"/>
      <c r="C17" s="147" t="s">
        <v>171</v>
      </c>
      <c r="D17" s="144" t="s">
        <v>166</v>
      </c>
      <c r="E17" s="44">
        <v>500</v>
      </c>
      <c r="F17" s="44">
        <v>203</v>
      </c>
      <c r="G17" s="44">
        <f>F17-E17</f>
        <v>-297</v>
      </c>
      <c r="H17" s="123">
        <f t="shared" si="1"/>
        <v>40.6</v>
      </c>
      <c r="I17" s="15"/>
      <c r="J17" s="9"/>
    </row>
    <row r="18" spans="1:10" s="4" customFormat="1" ht="21" customHeight="1">
      <c r="A18" s="36" t="s">
        <v>47</v>
      </c>
      <c r="B18" s="37"/>
      <c r="C18" s="38" t="s">
        <v>12</v>
      </c>
      <c r="D18" s="38" t="s">
        <v>13</v>
      </c>
      <c r="E18" s="40">
        <f>SUM(E19:E19)</f>
        <v>5766</v>
      </c>
      <c r="F18" s="40">
        <f>SUM(F19:F19)</f>
        <v>497</v>
      </c>
      <c r="G18" s="40">
        <f t="shared" si="0"/>
        <v>-5269</v>
      </c>
      <c r="H18" s="122">
        <f t="shared" si="1"/>
        <v>8.619493583073186</v>
      </c>
      <c r="I18" s="17"/>
      <c r="J18" s="22"/>
    </row>
    <row r="19" spans="1:10" ht="26.25" customHeight="1">
      <c r="A19" s="45" t="s">
        <v>47</v>
      </c>
      <c r="B19" s="46"/>
      <c r="C19" s="47" t="s">
        <v>14</v>
      </c>
      <c r="D19" s="47" t="s">
        <v>15</v>
      </c>
      <c r="E19" s="44">
        <v>5766</v>
      </c>
      <c r="F19" s="44">
        <v>497</v>
      </c>
      <c r="G19" s="44">
        <f t="shared" si="0"/>
        <v>-5269</v>
      </c>
      <c r="H19" s="123">
        <f t="shared" si="1"/>
        <v>8.619493583073186</v>
      </c>
      <c r="I19" s="15"/>
      <c r="J19" s="9"/>
    </row>
    <row r="20" spans="1:10" s="4" customFormat="1" ht="18.75" customHeight="1">
      <c r="A20" s="36" t="s">
        <v>47</v>
      </c>
      <c r="B20" s="37"/>
      <c r="C20" s="38" t="s">
        <v>49</v>
      </c>
      <c r="D20" s="38" t="s">
        <v>50</v>
      </c>
      <c r="E20" s="40">
        <f>SUM(E21:E22)</f>
        <v>4076</v>
      </c>
      <c r="F20" s="40">
        <f>SUM(F21:F22)</f>
        <v>968</v>
      </c>
      <c r="G20" s="40">
        <f t="shared" si="0"/>
        <v>-3108</v>
      </c>
      <c r="H20" s="122">
        <f t="shared" si="1"/>
        <v>23.748773307163887</v>
      </c>
      <c r="I20" s="17"/>
      <c r="J20" s="27"/>
    </row>
    <row r="21" spans="1:10" ht="60.75">
      <c r="A21" s="45" t="s">
        <v>47</v>
      </c>
      <c r="B21" s="46"/>
      <c r="C21" s="47" t="s">
        <v>71</v>
      </c>
      <c r="D21" s="47" t="s">
        <v>60</v>
      </c>
      <c r="E21" s="44">
        <v>4076</v>
      </c>
      <c r="F21" s="44">
        <v>968</v>
      </c>
      <c r="G21" s="44">
        <f t="shared" si="0"/>
        <v>-3108</v>
      </c>
      <c r="H21" s="123">
        <f t="shared" si="1"/>
        <v>23.748773307163887</v>
      </c>
      <c r="I21" s="15"/>
      <c r="J21" s="9"/>
    </row>
    <row r="22" spans="1:10" ht="48.75" customHeight="1" hidden="1">
      <c r="A22" s="55" t="s">
        <v>47</v>
      </c>
      <c r="B22" s="56"/>
      <c r="C22" s="48" t="s">
        <v>57</v>
      </c>
      <c r="D22" s="49" t="s">
        <v>58</v>
      </c>
      <c r="E22" s="50">
        <v>0</v>
      </c>
      <c r="F22" s="50">
        <v>0</v>
      </c>
      <c r="G22" s="50">
        <f t="shared" si="0"/>
        <v>0</v>
      </c>
      <c r="H22" s="123">
        <v>0</v>
      </c>
      <c r="I22" s="9"/>
      <c r="J22" s="9"/>
    </row>
    <row r="23" spans="1:10" ht="63" customHeight="1" hidden="1">
      <c r="A23" s="57" t="s">
        <v>47</v>
      </c>
      <c r="B23" s="58"/>
      <c r="C23" s="59" t="s">
        <v>80</v>
      </c>
      <c r="D23" s="60" t="s">
        <v>51</v>
      </c>
      <c r="E23" s="40">
        <f>E24</f>
        <v>0</v>
      </c>
      <c r="F23" s="40">
        <f>F24</f>
        <v>0</v>
      </c>
      <c r="G23" s="40">
        <f t="shared" si="0"/>
        <v>0</v>
      </c>
      <c r="H23" s="122">
        <v>0</v>
      </c>
      <c r="I23" s="9"/>
      <c r="J23" s="9"/>
    </row>
    <row r="24" spans="1:10" ht="38.25" customHeight="1" hidden="1">
      <c r="A24" s="45" t="s">
        <v>47</v>
      </c>
      <c r="B24" s="46"/>
      <c r="C24" s="48" t="s">
        <v>48</v>
      </c>
      <c r="D24" s="61" t="s">
        <v>20</v>
      </c>
      <c r="E24" s="44">
        <v>0</v>
      </c>
      <c r="F24" s="44">
        <v>0</v>
      </c>
      <c r="G24" s="44">
        <f t="shared" si="0"/>
        <v>0</v>
      </c>
      <c r="H24" s="123">
        <v>0</v>
      </c>
      <c r="I24" s="9"/>
      <c r="J24" s="9"/>
    </row>
    <row r="25" spans="1:10" s="4" customFormat="1" ht="81">
      <c r="A25" s="62" t="s">
        <v>47</v>
      </c>
      <c r="B25" s="63"/>
      <c r="C25" s="38" t="s">
        <v>6</v>
      </c>
      <c r="D25" s="38" t="s">
        <v>41</v>
      </c>
      <c r="E25" s="40">
        <f>SUM(E26:E28)</f>
        <v>12000</v>
      </c>
      <c r="F25" s="40">
        <f>SUM(F26:F28)</f>
        <v>3053</v>
      </c>
      <c r="G25" s="40">
        <f t="shared" si="0"/>
        <v>-8947</v>
      </c>
      <c r="H25" s="122">
        <f>F25/E25*100</f>
        <v>25.441666666666666</v>
      </c>
      <c r="I25" s="17"/>
      <c r="J25" s="8"/>
    </row>
    <row r="26" spans="1:10" ht="105.75" customHeight="1">
      <c r="A26" s="45" t="s">
        <v>47</v>
      </c>
      <c r="B26" s="46"/>
      <c r="C26" s="65" t="s">
        <v>196</v>
      </c>
      <c r="D26" s="64" t="s">
        <v>197</v>
      </c>
      <c r="E26" s="44">
        <v>7500</v>
      </c>
      <c r="F26" s="44">
        <v>1913</v>
      </c>
      <c r="G26" s="44">
        <f t="shared" si="0"/>
        <v>-5587</v>
      </c>
      <c r="H26" s="123">
        <f>F26/E26*100</f>
        <v>25.506666666666668</v>
      </c>
      <c r="I26" s="15"/>
      <c r="J26" s="9"/>
    </row>
    <row r="27" spans="1:10" ht="123.75" customHeight="1">
      <c r="A27" s="66" t="s">
        <v>47</v>
      </c>
      <c r="B27" s="68"/>
      <c r="C27" s="47" t="s">
        <v>156</v>
      </c>
      <c r="D27" s="61" t="s">
        <v>172</v>
      </c>
      <c r="E27" s="44">
        <v>500</v>
      </c>
      <c r="F27" s="44">
        <v>20</v>
      </c>
      <c r="G27" s="44">
        <f t="shared" si="0"/>
        <v>-480</v>
      </c>
      <c r="H27" s="123">
        <f>F27/E27*100</f>
        <v>4</v>
      </c>
      <c r="I27" s="15"/>
      <c r="J27" s="9"/>
    </row>
    <row r="28" spans="1:10" ht="134.25" customHeight="1">
      <c r="A28" s="66" t="s">
        <v>47</v>
      </c>
      <c r="B28" s="67"/>
      <c r="C28" s="47" t="s">
        <v>157</v>
      </c>
      <c r="D28" s="113" t="s">
        <v>158</v>
      </c>
      <c r="E28" s="44">
        <v>4000</v>
      </c>
      <c r="F28" s="44">
        <v>1120</v>
      </c>
      <c r="G28" s="44">
        <f t="shared" si="0"/>
        <v>-2880</v>
      </c>
      <c r="H28" s="123">
        <f aca="true" t="shared" si="2" ref="H28:H49">F28/E28*100</f>
        <v>28.000000000000004</v>
      </c>
      <c r="I28" s="15"/>
      <c r="J28" s="9"/>
    </row>
    <row r="29" spans="1:10" s="4" customFormat="1" ht="40.5">
      <c r="A29" s="69" t="s">
        <v>47</v>
      </c>
      <c r="B29" s="70"/>
      <c r="C29" s="71" t="s">
        <v>43</v>
      </c>
      <c r="D29" s="71" t="s">
        <v>72</v>
      </c>
      <c r="E29" s="72">
        <f>E30</f>
        <v>1000</v>
      </c>
      <c r="F29" s="72">
        <f>F30</f>
        <v>328</v>
      </c>
      <c r="G29" s="72">
        <f t="shared" si="0"/>
        <v>-672</v>
      </c>
      <c r="H29" s="124">
        <f t="shared" si="2"/>
        <v>32.800000000000004</v>
      </c>
      <c r="I29" s="17"/>
      <c r="J29" s="8"/>
    </row>
    <row r="30" spans="1:10" s="7" customFormat="1" ht="40.5">
      <c r="A30" s="66" t="s">
        <v>47</v>
      </c>
      <c r="B30" s="67"/>
      <c r="C30" s="73" t="s">
        <v>73</v>
      </c>
      <c r="D30" s="74" t="s">
        <v>215</v>
      </c>
      <c r="E30" s="75">
        <v>1000</v>
      </c>
      <c r="F30" s="75">
        <v>328</v>
      </c>
      <c r="G30" s="44">
        <f t="shared" si="0"/>
        <v>-672</v>
      </c>
      <c r="H30" s="123">
        <f t="shared" si="2"/>
        <v>32.800000000000004</v>
      </c>
      <c r="I30" s="18"/>
      <c r="J30" s="12"/>
    </row>
    <row r="31" spans="1:10" ht="64.5" customHeight="1">
      <c r="A31" s="76" t="s">
        <v>47</v>
      </c>
      <c r="B31" s="157"/>
      <c r="C31" s="78" t="s">
        <v>35</v>
      </c>
      <c r="D31" s="78" t="s">
        <v>159</v>
      </c>
      <c r="E31" s="79">
        <f>SUM(E32:E33)</f>
        <v>25362</v>
      </c>
      <c r="F31" s="79">
        <f>SUM(F32:F33)</f>
        <v>5596</v>
      </c>
      <c r="G31" s="40">
        <f t="shared" si="0"/>
        <v>-19766</v>
      </c>
      <c r="H31" s="122">
        <f t="shared" si="2"/>
        <v>22.064505953789133</v>
      </c>
      <c r="I31" s="15"/>
      <c r="J31" s="9"/>
    </row>
    <row r="32" spans="1:10" ht="64.5" customHeight="1">
      <c r="A32" s="150" t="s">
        <v>47</v>
      </c>
      <c r="B32" s="67"/>
      <c r="C32" s="162" t="s">
        <v>173</v>
      </c>
      <c r="D32" s="148" t="s">
        <v>174</v>
      </c>
      <c r="E32" s="149">
        <v>25362</v>
      </c>
      <c r="F32" s="75">
        <v>5580</v>
      </c>
      <c r="G32" s="44">
        <f>E32-F32</f>
        <v>19782</v>
      </c>
      <c r="H32" s="123">
        <f>F32/E32*100</f>
        <v>22.0014194464159</v>
      </c>
      <c r="I32" s="15"/>
      <c r="J32" s="9"/>
    </row>
    <row r="33" spans="1:10" ht="64.5" customHeight="1">
      <c r="A33" s="150" t="s">
        <v>47</v>
      </c>
      <c r="B33" s="67"/>
      <c r="C33" s="161" t="s">
        <v>175</v>
      </c>
      <c r="D33" s="125" t="s">
        <v>176</v>
      </c>
      <c r="E33" s="149">
        <v>0</v>
      </c>
      <c r="F33" s="75">
        <v>16</v>
      </c>
      <c r="G33" s="44">
        <f>E33-F33</f>
        <v>-16</v>
      </c>
      <c r="H33" s="123">
        <v>0</v>
      </c>
      <c r="I33" s="15"/>
      <c r="J33" s="9"/>
    </row>
    <row r="34" spans="1:10" ht="40.5" customHeight="1">
      <c r="A34" s="80" t="s">
        <v>47</v>
      </c>
      <c r="B34" s="67"/>
      <c r="C34" s="160" t="s">
        <v>18</v>
      </c>
      <c r="D34" s="77" t="s">
        <v>33</v>
      </c>
      <c r="E34" s="79">
        <f>SUM(E35:E38)</f>
        <v>1850</v>
      </c>
      <c r="F34" s="79">
        <f>SUM(F35:F38)</f>
        <v>994</v>
      </c>
      <c r="G34" s="40">
        <f t="shared" si="0"/>
        <v>-856</v>
      </c>
      <c r="H34" s="122">
        <f t="shared" si="2"/>
        <v>53.729729729729726</v>
      </c>
      <c r="I34" s="15"/>
      <c r="J34" s="9"/>
    </row>
    <row r="35" spans="1:10" ht="174" customHeight="1">
      <c r="A35" s="150" t="s">
        <v>47</v>
      </c>
      <c r="B35" s="157"/>
      <c r="C35" s="159" t="s">
        <v>177</v>
      </c>
      <c r="D35" s="145" t="s">
        <v>216</v>
      </c>
      <c r="E35" s="149">
        <v>100</v>
      </c>
      <c r="F35" s="149">
        <v>21</v>
      </c>
      <c r="G35" s="44">
        <f>E35-F35</f>
        <v>79</v>
      </c>
      <c r="H35" s="123">
        <f>F35/E35*100</f>
        <v>21</v>
      </c>
      <c r="I35" s="15"/>
      <c r="J35" s="9"/>
    </row>
    <row r="36" spans="1:10" ht="151.5" customHeight="1" hidden="1">
      <c r="A36" s="45" t="s">
        <v>47</v>
      </c>
      <c r="B36" s="155"/>
      <c r="C36" s="156" t="s">
        <v>167</v>
      </c>
      <c r="D36" s="145" t="s">
        <v>168</v>
      </c>
      <c r="E36" s="44"/>
      <c r="F36" s="44"/>
      <c r="G36" s="44">
        <f t="shared" si="0"/>
        <v>0</v>
      </c>
      <c r="H36" s="123" t="e">
        <f t="shared" si="2"/>
        <v>#DIV/0!</v>
      </c>
      <c r="I36" s="15"/>
      <c r="J36" s="9"/>
    </row>
    <row r="37" spans="1:10" ht="66" customHeight="1">
      <c r="A37" s="45" t="s">
        <v>47</v>
      </c>
      <c r="B37" s="46"/>
      <c r="C37" s="48" t="s">
        <v>198</v>
      </c>
      <c r="D37" s="47" t="s">
        <v>199</v>
      </c>
      <c r="E37" s="44">
        <v>1500</v>
      </c>
      <c r="F37" s="44">
        <v>951</v>
      </c>
      <c r="G37" s="44">
        <f t="shared" si="0"/>
        <v>-549</v>
      </c>
      <c r="H37" s="123">
        <f t="shared" si="2"/>
        <v>63.4</v>
      </c>
      <c r="I37" s="15"/>
      <c r="J37" s="9"/>
    </row>
    <row r="38" spans="1:10" ht="114" customHeight="1">
      <c r="A38" s="45" t="s">
        <v>47</v>
      </c>
      <c r="B38" s="46"/>
      <c r="C38" s="47" t="s">
        <v>152</v>
      </c>
      <c r="D38" s="42" t="s">
        <v>153</v>
      </c>
      <c r="E38" s="44">
        <v>250</v>
      </c>
      <c r="F38" s="44">
        <v>22</v>
      </c>
      <c r="G38" s="44">
        <f>F38-E38</f>
        <v>-228</v>
      </c>
      <c r="H38" s="123">
        <f t="shared" si="2"/>
        <v>8.799999999999999</v>
      </c>
      <c r="I38" s="15"/>
      <c r="J38" s="9"/>
    </row>
    <row r="39" spans="1:10" s="7" customFormat="1" ht="44.25" customHeight="1">
      <c r="A39" s="81" t="s">
        <v>47</v>
      </c>
      <c r="B39" s="82"/>
      <c r="C39" s="83" t="s">
        <v>34</v>
      </c>
      <c r="D39" s="84" t="s">
        <v>59</v>
      </c>
      <c r="E39" s="79">
        <f>SUM(E40:E53)</f>
        <v>3830</v>
      </c>
      <c r="F39" s="79">
        <f>SUM(F40:F53)</f>
        <v>884</v>
      </c>
      <c r="G39" s="40">
        <f t="shared" si="0"/>
        <v>-2946</v>
      </c>
      <c r="H39" s="122">
        <f t="shared" si="2"/>
        <v>23.080939947780678</v>
      </c>
      <c r="I39" s="18"/>
      <c r="J39" s="12"/>
    </row>
    <row r="40" spans="1:10" ht="45.75" customHeight="1">
      <c r="A40" s="45" t="s">
        <v>47</v>
      </c>
      <c r="B40" s="46"/>
      <c r="C40" s="49" t="s">
        <v>9</v>
      </c>
      <c r="D40" s="47" t="s">
        <v>19</v>
      </c>
      <c r="E40" s="44">
        <v>80</v>
      </c>
      <c r="F40" s="44">
        <v>20</v>
      </c>
      <c r="G40" s="44">
        <f t="shared" si="0"/>
        <v>-60</v>
      </c>
      <c r="H40" s="123">
        <f t="shared" si="2"/>
        <v>25</v>
      </c>
      <c r="I40" s="15"/>
      <c r="J40" s="9"/>
    </row>
    <row r="41" spans="1:10" ht="105.75" customHeight="1" hidden="1">
      <c r="A41" s="45" t="s">
        <v>47</v>
      </c>
      <c r="B41" s="46"/>
      <c r="C41" s="143" t="s">
        <v>169</v>
      </c>
      <c r="D41" s="146" t="s">
        <v>170</v>
      </c>
      <c r="E41" s="44">
        <v>0</v>
      </c>
      <c r="F41" s="44">
        <v>0</v>
      </c>
      <c r="G41" s="44">
        <f>F41-E41</f>
        <v>0</v>
      </c>
      <c r="H41" s="123" t="e">
        <f t="shared" si="2"/>
        <v>#DIV/0!</v>
      </c>
      <c r="I41" s="15"/>
      <c r="J41" s="9"/>
    </row>
    <row r="42" spans="1:10" ht="105.75" customHeight="1">
      <c r="A42" s="45" t="s">
        <v>47</v>
      </c>
      <c r="B42" s="46"/>
      <c r="C42" s="143" t="s">
        <v>203</v>
      </c>
      <c r="D42" s="173" t="s">
        <v>204</v>
      </c>
      <c r="E42" s="44">
        <v>0</v>
      </c>
      <c r="F42" s="44">
        <v>230</v>
      </c>
      <c r="G42" s="44">
        <f>F42-E42</f>
        <v>230</v>
      </c>
      <c r="H42" s="123">
        <v>0</v>
      </c>
      <c r="I42" s="15"/>
      <c r="J42" s="9"/>
    </row>
    <row r="43" spans="1:10" ht="66" customHeight="1">
      <c r="A43" s="45" t="s">
        <v>47</v>
      </c>
      <c r="B43" s="46"/>
      <c r="C43" s="156" t="s">
        <v>201</v>
      </c>
      <c r="D43" s="172" t="s">
        <v>202</v>
      </c>
      <c r="E43" s="44">
        <v>700</v>
      </c>
      <c r="F43" s="44">
        <v>98</v>
      </c>
      <c r="G43" s="44">
        <f>F43-E43</f>
        <v>-602</v>
      </c>
      <c r="H43" s="123">
        <f t="shared" si="2"/>
        <v>14.000000000000002</v>
      </c>
      <c r="I43" s="15"/>
      <c r="J43" s="9"/>
    </row>
    <row r="44" spans="1:10" ht="181.5" customHeight="1">
      <c r="A44" s="45" t="s">
        <v>47</v>
      </c>
      <c r="B44" s="46"/>
      <c r="C44" s="48" t="s">
        <v>154</v>
      </c>
      <c r="D44" s="47" t="s">
        <v>217</v>
      </c>
      <c r="E44" s="44">
        <v>800</v>
      </c>
      <c r="F44" s="44">
        <v>44</v>
      </c>
      <c r="G44" s="44">
        <f t="shared" si="0"/>
        <v>-756</v>
      </c>
      <c r="H44" s="123">
        <f t="shared" si="2"/>
        <v>5.5</v>
      </c>
      <c r="I44" s="15"/>
      <c r="J44" s="9"/>
    </row>
    <row r="45" spans="1:10" ht="103.5" customHeight="1">
      <c r="A45" s="45" t="s">
        <v>47</v>
      </c>
      <c r="B45" s="46"/>
      <c r="C45" s="47" t="s">
        <v>65</v>
      </c>
      <c r="D45" s="47" t="s">
        <v>66</v>
      </c>
      <c r="E45" s="44">
        <v>500</v>
      </c>
      <c r="F45" s="44">
        <v>65</v>
      </c>
      <c r="G45" s="44">
        <f t="shared" si="0"/>
        <v>-435</v>
      </c>
      <c r="H45" s="123">
        <f t="shared" si="2"/>
        <v>13</v>
      </c>
      <c r="I45" s="15"/>
      <c r="J45" s="9"/>
    </row>
    <row r="46" spans="1:10" ht="85.5" customHeight="1" hidden="1">
      <c r="A46" s="45" t="s">
        <v>47</v>
      </c>
      <c r="B46" s="46"/>
      <c r="C46" s="47" t="s">
        <v>53</v>
      </c>
      <c r="D46" s="47" t="s">
        <v>54</v>
      </c>
      <c r="E46" s="44">
        <v>0</v>
      </c>
      <c r="F46" s="44">
        <v>0</v>
      </c>
      <c r="G46" s="44">
        <f t="shared" si="0"/>
        <v>0</v>
      </c>
      <c r="H46" s="123" t="e">
        <f t="shared" si="2"/>
        <v>#DIV/0!</v>
      </c>
      <c r="I46" s="15"/>
      <c r="J46" s="9"/>
    </row>
    <row r="47" spans="1:10" ht="42.75" customHeight="1">
      <c r="A47" s="45" t="s">
        <v>47</v>
      </c>
      <c r="B47" s="46"/>
      <c r="C47" s="47" t="s">
        <v>67</v>
      </c>
      <c r="D47" s="47" t="s">
        <v>161</v>
      </c>
      <c r="E47" s="44">
        <v>100</v>
      </c>
      <c r="F47" s="44">
        <v>20</v>
      </c>
      <c r="G47" s="44">
        <f t="shared" si="0"/>
        <v>-80</v>
      </c>
      <c r="H47" s="123">
        <f t="shared" si="2"/>
        <v>20</v>
      </c>
      <c r="I47" s="15"/>
      <c r="J47" s="9"/>
    </row>
    <row r="48" spans="1:10" ht="82.5" customHeight="1" hidden="1">
      <c r="A48" s="55" t="s">
        <v>47</v>
      </c>
      <c r="B48" s="52"/>
      <c r="C48" s="163" t="s">
        <v>185</v>
      </c>
      <c r="D48" s="148" t="s">
        <v>186</v>
      </c>
      <c r="E48" s="44">
        <v>0</v>
      </c>
      <c r="F48" s="44">
        <v>0</v>
      </c>
      <c r="G48" s="44">
        <f>F48-E48</f>
        <v>0</v>
      </c>
      <c r="H48" s="123">
        <v>0</v>
      </c>
      <c r="I48" s="15"/>
      <c r="J48" s="9"/>
    </row>
    <row r="49" spans="1:10" ht="49.5" customHeight="1" hidden="1">
      <c r="A49" s="55" t="s">
        <v>47</v>
      </c>
      <c r="B49" s="46"/>
      <c r="C49" s="174" t="s">
        <v>205</v>
      </c>
      <c r="D49" s="148" t="s">
        <v>206</v>
      </c>
      <c r="E49" s="44">
        <v>0</v>
      </c>
      <c r="F49" s="44">
        <v>0</v>
      </c>
      <c r="G49" s="44">
        <f>F49-E49</f>
        <v>0</v>
      </c>
      <c r="H49" s="123" t="e">
        <f t="shared" si="2"/>
        <v>#DIV/0!</v>
      </c>
      <c r="I49" s="15"/>
      <c r="J49" s="9"/>
    </row>
    <row r="50" spans="1:10" ht="70.5" customHeight="1" hidden="1">
      <c r="A50" s="55" t="s">
        <v>47</v>
      </c>
      <c r="B50" s="46"/>
      <c r="C50" s="158" t="s">
        <v>187</v>
      </c>
      <c r="D50" s="148" t="s">
        <v>188</v>
      </c>
      <c r="E50" s="44">
        <v>0</v>
      </c>
      <c r="F50" s="44">
        <v>0</v>
      </c>
      <c r="G50" s="44">
        <f>F50-E50</f>
        <v>0</v>
      </c>
      <c r="H50" s="123">
        <v>0</v>
      </c>
      <c r="I50" s="15"/>
      <c r="J50" s="9"/>
    </row>
    <row r="51" spans="1:10" ht="124.5" customHeight="1">
      <c r="A51" s="55" t="s">
        <v>47</v>
      </c>
      <c r="B51" s="46"/>
      <c r="C51" s="47" t="s">
        <v>162</v>
      </c>
      <c r="D51" s="47" t="s">
        <v>163</v>
      </c>
      <c r="E51" s="44">
        <v>250</v>
      </c>
      <c r="F51" s="44">
        <v>41</v>
      </c>
      <c r="G51" s="44">
        <f t="shared" si="0"/>
        <v>-209</v>
      </c>
      <c r="H51" s="123">
        <f>F51/E51*100</f>
        <v>16.400000000000002</v>
      </c>
      <c r="I51" s="15"/>
      <c r="J51" s="9"/>
    </row>
    <row r="52" spans="1:10" ht="73.5" customHeight="1" hidden="1">
      <c r="A52" s="55" t="s">
        <v>47</v>
      </c>
      <c r="B52" s="46"/>
      <c r="C52" s="158" t="s">
        <v>178</v>
      </c>
      <c r="D52" s="148" t="s">
        <v>179</v>
      </c>
      <c r="E52" s="151">
        <v>0</v>
      </c>
      <c r="F52" s="44">
        <v>0</v>
      </c>
      <c r="G52" s="44">
        <f t="shared" si="0"/>
        <v>0</v>
      </c>
      <c r="H52" s="178">
        <v>0</v>
      </c>
      <c r="I52" s="15"/>
      <c r="J52" s="9"/>
    </row>
    <row r="53" spans="1:10" ht="44.25" customHeight="1">
      <c r="A53" s="55" t="s">
        <v>47</v>
      </c>
      <c r="B53" s="46"/>
      <c r="C53" s="48" t="s">
        <v>4</v>
      </c>
      <c r="D53" s="73" t="s">
        <v>36</v>
      </c>
      <c r="E53" s="44">
        <v>1400</v>
      </c>
      <c r="F53" s="44">
        <v>366</v>
      </c>
      <c r="G53" s="44">
        <f t="shared" si="0"/>
        <v>-1034</v>
      </c>
      <c r="H53" s="123">
        <f>F53/E53*100</f>
        <v>26.142857142857146</v>
      </c>
      <c r="I53" s="15"/>
      <c r="J53" s="9"/>
    </row>
    <row r="54" spans="1:10" ht="24.75" customHeight="1">
      <c r="A54" s="62" t="s">
        <v>47</v>
      </c>
      <c r="B54" s="63"/>
      <c r="C54" s="71" t="s">
        <v>68</v>
      </c>
      <c r="D54" s="84" t="s">
        <v>69</v>
      </c>
      <c r="E54" s="40">
        <f>SUM(E55:E56)</f>
        <v>0</v>
      </c>
      <c r="F54" s="40">
        <f>SUM(F55:F56)</f>
        <v>59</v>
      </c>
      <c r="G54" s="40">
        <f t="shared" si="0"/>
        <v>59</v>
      </c>
      <c r="H54" s="122">
        <v>0</v>
      </c>
      <c r="I54" s="15"/>
      <c r="J54" s="9"/>
    </row>
    <row r="55" spans="1:10" ht="30.75" customHeight="1">
      <c r="A55" s="55" t="s">
        <v>47</v>
      </c>
      <c r="B55" s="56"/>
      <c r="C55" s="47" t="s">
        <v>7</v>
      </c>
      <c r="D55" s="47" t="s">
        <v>8</v>
      </c>
      <c r="E55" s="44">
        <v>0</v>
      </c>
      <c r="F55" s="44">
        <v>9</v>
      </c>
      <c r="G55" s="44">
        <f t="shared" si="0"/>
        <v>9</v>
      </c>
      <c r="H55" s="123">
        <v>0</v>
      </c>
      <c r="I55" s="15"/>
      <c r="J55" s="9"/>
    </row>
    <row r="56" spans="1:10" ht="24.75" customHeight="1">
      <c r="A56" s="91" t="s">
        <v>47</v>
      </c>
      <c r="B56" s="90"/>
      <c r="C56" s="92" t="s">
        <v>64</v>
      </c>
      <c r="D56" s="93" t="s">
        <v>61</v>
      </c>
      <c r="E56" s="44">
        <v>0</v>
      </c>
      <c r="F56" s="44">
        <v>50</v>
      </c>
      <c r="G56" s="44">
        <f t="shared" si="0"/>
        <v>50</v>
      </c>
      <c r="H56" s="123">
        <v>0</v>
      </c>
      <c r="I56" s="15"/>
      <c r="J56" s="9"/>
    </row>
    <row r="57" spans="1:10" ht="36" customHeight="1" hidden="1">
      <c r="A57" s="94" t="s">
        <v>47</v>
      </c>
      <c r="B57" s="95"/>
      <c r="C57" s="96" t="s">
        <v>28</v>
      </c>
      <c r="D57" s="97" t="s">
        <v>5</v>
      </c>
      <c r="E57" s="44"/>
      <c r="F57" s="44"/>
      <c r="G57" s="44"/>
      <c r="H57" s="123"/>
      <c r="I57" s="15"/>
      <c r="J57" s="9"/>
    </row>
    <row r="58" spans="1:10" s="121" customFormat="1" ht="24" customHeight="1">
      <c r="A58" s="115" t="s">
        <v>47</v>
      </c>
      <c r="B58" s="116"/>
      <c r="C58" s="117" t="s">
        <v>79</v>
      </c>
      <c r="D58" s="118" t="s">
        <v>78</v>
      </c>
      <c r="E58" s="179">
        <f>E59+E64+E65</f>
        <v>1129765</v>
      </c>
      <c r="F58" s="179">
        <f>F59+F64+F65</f>
        <v>248129</v>
      </c>
      <c r="G58" s="40">
        <f aca="true" t="shared" si="3" ref="G58:G73">F58-E58</f>
        <v>-881636</v>
      </c>
      <c r="H58" s="180">
        <f aca="true" t="shared" si="4" ref="H58:H64">F58/E58*100</f>
        <v>21.962886086929583</v>
      </c>
      <c r="I58" s="119"/>
      <c r="J58" s="120"/>
    </row>
    <row r="59" spans="1:10" s="121" customFormat="1" ht="66" customHeight="1">
      <c r="A59" s="115" t="s">
        <v>47</v>
      </c>
      <c r="B59" s="191" t="s">
        <v>82</v>
      </c>
      <c r="C59" s="192"/>
      <c r="D59" s="126" t="s">
        <v>81</v>
      </c>
      <c r="E59" s="179">
        <f>SUM(E60:E63)</f>
        <v>1129765</v>
      </c>
      <c r="F59" s="179">
        <f>SUM(F60:F63)</f>
        <v>248457</v>
      </c>
      <c r="G59" s="40">
        <f t="shared" si="3"/>
        <v>-881308</v>
      </c>
      <c r="H59" s="180">
        <f t="shared" si="4"/>
        <v>21.991918673352423</v>
      </c>
      <c r="I59" s="119"/>
      <c r="J59" s="120"/>
    </row>
    <row r="60" spans="1:10" ht="40.5" customHeight="1">
      <c r="A60" s="98" t="s">
        <v>47</v>
      </c>
      <c r="B60" s="86"/>
      <c r="C60" s="99" t="s">
        <v>207</v>
      </c>
      <c r="D60" s="100" t="s">
        <v>218</v>
      </c>
      <c r="E60" s="181">
        <v>0</v>
      </c>
      <c r="F60" s="181">
        <v>0</v>
      </c>
      <c r="G60" s="44">
        <f t="shared" si="3"/>
        <v>0</v>
      </c>
      <c r="H60" s="182">
        <v>0</v>
      </c>
      <c r="I60" s="15"/>
      <c r="J60" s="9"/>
    </row>
    <row r="61" spans="1:10" s="6" customFormat="1" ht="46.5" customHeight="1">
      <c r="A61" s="101" t="s">
        <v>47</v>
      </c>
      <c r="B61" s="103"/>
      <c r="C61" s="102" t="s">
        <v>208</v>
      </c>
      <c r="D61" s="171" t="s">
        <v>219</v>
      </c>
      <c r="E61" s="181">
        <v>100498</v>
      </c>
      <c r="F61" s="181">
        <v>0</v>
      </c>
      <c r="G61" s="44">
        <f t="shared" si="3"/>
        <v>-100498</v>
      </c>
      <c r="H61" s="182">
        <f t="shared" si="4"/>
        <v>0</v>
      </c>
      <c r="I61" s="19"/>
      <c r="J61" s="13"/>
    </row>
    <row r="62" spans="1:10" s="6" customFormat="1" ht="42.75" customHeight="1">
      <c r="A62" s="101" t="s">
        <v>47</v>
      </c>
      <c r="B62" s="103"/>
      <c r="C62" s="102" t="s">
        <v>209</v>
      </c>
      <c r="D62" s="104" t="s">
        <v>220</v>
      </c>
      <c r="E62" s="181">
        <v>989132</v>
      </c>
      <c r="F62" s="181">
        <v>224267</v>
      </c>
      <c r="G62" s="44">
        <f t="shared" si="3"/>
        <v>-764865</v>
      </c>
      <c r="H62" s="182">
        <f t="shared" si="4"/>
        <v>22.673111374417164</v>
      </c>
      <c r="I62" s="19"/>
      <c r="J62" s="13"/>
    </row>
    <row r="63" spans="1:10" ht="20.25">
      <c r="A63" s="106" t="s">
        <v>47</v>
      </c>
      <c r="B63" s="88"/>
      <c r="C63" s="107" t="s">
        <v>210</v>
      </c>
      <c r="D63" s="104" t="s">
        <v>27</v>
      </c>
      <c r="E63" s="181">
        <v>40135</v>
      </c>
      <c r="F63" s="181">
        <v>24190</v>
      </c>
      <c r="G63" s="44">
        <f t="shared" si="3"/>
        <v>-15945</v>
      </c>
      <c r="H63" s="182">
        <f t="shared" si="4"/>
        <v>60.27158340600474</v>
      </c>
      <c r="I63" s="15"/>
      <c r="J63" s="9"/>
    </row>
    <row r="64" spans="1:10" ht="40.5" hidden="1">
      <c r="A64" s="105" t="s">
        <v>47</v>
      </c>
      <c r="B64" s="103"/>
      <c r="C64" s="102" t="s">
        <v>32</v>
      </c>
      <c r="D64" s="114" t="s">
        <v>56</v>
      </c>
      <c r="E64" s="181">
        <v>0</v>
      </c>
      <c r="F64" s="181">
        <v>0</v>
      </c>
      <c r="G64" s="44">
        <f t="shared" si="3"/>
        <v>0</v>
      </c>
      <c r="H64" s="182" t="e">
        <f t="shared" si="4"/>
        <v>#DIV/0!</v>
      </c>
      <c r="I64" s="15"/>
      <c r="J64" s="9"/>
    </row>
    <row r="65" spans="1:10" ht="81" customHeight="1">
      <c r="A65" s="105" t="s">
        <v>47</v>
      </c>
      <c r="B65" s="103"/>
      <c r="C65" s="102" t="s">
        <v>211</v>
      </c>
      <c r="D65" s="104" t="s">
        <v>55</v>
      </c>
      <c r="E65" s="181">
        <v>0</v>
      </c>
      <c r="F65" s="181">
        <v>-328</v>
      </c>
      <c r="G65" s="44">
        <f t="shared" si="3"/>
        <v>-328</v>
      </c>
      <c r="H65" s="182">
        <v>0</v>
      </c>
      <c r="I65" s="15"/>
      <c r="J65" s="9"/>
    </row>
    <row r="66" spans="1:10" ht="20.25">
      <c r="A66" s="85"/>
      <c r="B66" s="86"/>
      <c r="C66" s="87"/>
      <c r="D66" s="108" t="s">
        <v>42</v>
      </c>
      <c r="E66" s="183">
        <f>E7+E58</f>
        <v>1483381</v>
      </c>
      <c r="F66" s="183">
        <f>F7+F58</f>
        <v>334800</v>
      </c>
      <c r="G66" s="40">
        <f t="shared" si="3"/>
        <v>-1148581</v>
      </c>
      <c r="H66" s="180">
        <f>F66/E66*100</f>
        <v>22.570061231740194</v>
      </c>
      <c r="I66" s="15"/>
      <c r="J66" s="9"/>
    </row>
    <row r="67" spans="1:10" s="4" customFormat="1" ht="23.25" customHeight="1">
      <c r="A67" s="89"/>
      <c r="B67" s="199" t="s">
        <v>93</v>
      </c>
      <c r="C67" s="200"/>
      <c r="D67" s="129" t="s">
        <v>62</v>
      </c>
      <c r="E67" s="184">
        <f>SUM(E68:E73)</f>
        <v>79761</v>
      </c>
      <c r="F67" s="184">
        <f>SUM(F68:F73)</f>
        <v>12061</v>
      </c>
      <c r="G67" s="40">
        <f aca="true" t="shared" si="5" ref="G67:G116">F67-E67</f>
        <v>-67700</v>
      </c>
      <c r="H67" s="180">
        <f aca="true" t="shared" si="6" ref="H67:H116">F67/E67*100</f>
        <v>15.12142525795815</v>
      </c>
      <c r="I67" s="17"/>
      <c r="J67" s="8"/>
    </row>
    <row r="68" spans="1:10" ht="86.25" customHeight="1">
      <c r="A68" s="85"/>
      <c r="B68" s="197" t="s">
        <v>83</v>
      </c>
      <c r="C68" s="198"/>
      <c r="D68" s="128" t="s">
        <v>84</v>
      </c>
      <c r="E68" s="185">
        <v>516</v>
      </c>
      <c r="F68" s="185">
        <v>0</v>
      </c>
      <c r="G68" s="44">
        <f t="shared" si="3"/>
        <v>-516</v>
      </c>
      <c r="H68" s="182">
        <f t="shared" si="6"/>
        <v>0</v>
      </c>
      <c r="I68" s="15"/>
      <c r="J68" s="9"/>
    </row>
    <row r="69" spans="1:10" ht="88.5" customHeight="1">
      <c r="A69" s="85"/>
      <c r="B69" s="197" t="s">
        <v>85</v>
      </c>
      <c r="C69" s="198"/>
      <c r="D69" s="128" t="s">
        <v>86</v>
      </c>
      <c r="E69" s="185">
        <v>74066</v>
      </c>
      <c r="F69" s="185">
        <v>11166</v>
      </c>
      <c r="G69" s="44">
        <f t="shared" si="3"/>
        <v>-62900</v>
      </c>
      <c r="H69" s="182">
        <f t="shared" si="6"/>
        <v>15.075743256014906</v>
      </c>
      <c r="I69" s="15"/>
      <c r="J69" s="9"/>
    </row>
    <row r="70" spans="1:10" ht="23.25" customHeight="1">
      <c r="A70" s="85"/>
      <c r="B70" s="197" t="s">
        <v>87</v>
      </c>
      <c r="C70" s="198"/>
      <c r="D70" s="128" t="s">
        <v>88</v>
      </c>
      <c r="E70" s="185">
        <v>60</v>
      </c>
      <c r="F70" s="185">
        <v>0</v>
      </c>
      <c r="G70" s="44">
        <f t="shared" si="3"/>
        <v>-60</v>
      </c>
      <c r="H70" s="182">
        <f t="shared" si="6"/>
        <v>0</v>
      </c>
      <c r="I70" s="15"/>
      <c r="J70" s="9"/>
    </row>
    <row r="71" spans="1:10" ht="68.25" customHeight="1">
      <c r="A71" s="85"/>
      <c r="B71" s="197" t="s">
        <v>164</v>
      </c>
      <c r="C71" s="198"/>
      <c r="D71" s="128" t="s">
        <v>165</v>
      </c>
      <c r="E71" s="185">
        <v>1682</v>
      </c>
      <c r="F71" s="185">
        <v>373</v>
      </c>
      <c r="G71" s="44">
        <f t="shared" si="3"/>
        <v>-1309</v>
      </c>
      <c r="H71" s="182">
        <f t="shared" si="6"/>
        <v>22.175980975029727</v>
      </c>
      <c r="I71" s="15"/>
      <c r="J71" s="9"/>
    </row>
    <row r="72" spans="1:10" ht="23.25" customHeight="1">
      <c r="A72" s="85"/>
      <c r="B72" s="197" t="s">
        <v>89</v>
      </c>
      <c r="C72" s="198"/>
      <c r="D72" s="128" t="s">
        <v>90</v>
      </c>
      <c r="E72" s="185">
        <v>150</v>
      </c>
      <c r="F72" s="185">
        <v>0</v>
      </c>
      <c r="G72" s="44">
        <f t="shared" si="3"/>
        <v>-150</v>
      </c>
      <c r="H72" s="182">
        <f t="shared" si="6"/>
        <v>0</v>
      </c>
      <c r="I72" s="15"/>
      <c r="J72" s="9"/>
    </row>
    <row r="73" spans="1:10" ht="23.25" customHeight="1">
      <c r="A73" s="85"/>
      <c r="B73" s="197" t="s">
        <v>91</v>
      </c>
      <c r="C73" s="198"/>
      <c r="D73" s="128" t="s">
        <v>92</v>
      </c>
      <c r="E73" s="185">
        <v>3287</v>
      </c>
      <c r="F73" s="185">
        <v>522</v>
      </c>
      <c r="G73" s="44">
        <f t="shared" si="3"/>
        <v>-2765</v>
      </c>
      <c r="H73" s="182">
        <f t="shared" si="6"/>
        <v>15.880742318223303</v>
      </c>
      <c r="I73" s="15"/>
      <c r="J73" s="9"/>
    </row>
    <row r="74" spans="1:10" s="132" customFormat="1" ht="22.5" customHeight="1">
      <c r="A74" s="98"/>
      <c r="B74" s="201" t="s">
        <v>94</v>
      </c>
      <c r="C74" s="202"/>
      <c r="D74" s="129" t="s">
        <v>0</v>
      </c>
      <c r="E74" s="40">
        <f>E75</f>
        <v>443</v>
      </c>
      <c r="F74" s="40">
        <f>F75</f>
        <v>185</v>
      </c>
      <c r="G74" s="40">
        <f t="shared" si="5"/>
        <v>-258</v>
      </c>
      <c r="H74" s="180">
        <f t="shared" si="6"/>
        <v>41.760722347629795</v>
      </c>
      <c r="I74" s="130"/>
      <c r="J74" s="131"/>
    </row>
    <row r="75" spans="1:10" s="132" customFormat="1" ht="22.5" customHeight="1">
      <c r="A75" s="98"/>
      <c r="B75" s="189" t="s">
        <v>95</v>
      </c>
      <c r="C75" s="190"/>
      <c r="D75" s="125" t="s">
        <v>96</v>
      </c>
      <c r="E75" s="44">
        <v>443</v>
      </c>
      <c r="F75" s="44">
        <v>185</v>
      </c>
      <c r="G75" s="44">
        <f t="shared" si="5"/>
        <v>-258</v>
      </c>
      <c r="H75" s="182">
        <f t="shared" si="6"/>
        <v>41.760722347629795</v>
      </c>
      <c r="I75" s="130"/>
      <c r="J75" s="131"/>
    </row>
    <row r="76" spans="1:10" ht="43.5" customHeight="1">
      <c r="A76" s="89"/>
      <c r="B76" s="201" t="s">
        <v>97</v>
      </c>
      <c r="C76" s="202"/>
      <c r="D76" s="129" t="s">
        <v>29</v>
      </c>
      <c r="E76" s="40">
        <f>SUM(E77:E79)</f>
        <v>7536</v>
      </c>
      <c r="F76" s="40">
        <f>SUM(F77:F79)</f>
        <v>1112</v>
      </c>
      <c r="G76" s="40">
        <f t="shared" si="5"/>
        <v>-6424</v>
      </c>
      <c r="H76" s="180">
        <f t="shared" si="6"/>
        <v>14.755838641188959</v>
      </c>
      <c r="I76" s="15"/>
      <c r="J76" s="9"/>
    </row>
    <row r="77" spans="1:10" ht="43.5" customHeight="1" hidden="1">
      <c r="A77" s="89"/>
      <c r="B77" s="134"/>
      <c r="C77" s="133" t="s">
        <v>98</v>
      </c>
      <c r="D77" s="125" t="s">
        <v>99</v>
      </c>
      <c r="E77" s="44">
        <v>0</v>
      </c>
      <c r="F77" s="44">
        <v>0</v>
      </c>
      <c r="G77" s="44">
        <f t="shared" si="5"/>
        <v>0</v>
      </c>
      <c r="H77" s="182">
        <v>0</v>
      </c>
      <c r="I77" s="15"/>
      <c r="J77" s="9"/>
    </row>
    <row r="78" spans="1:10" ht="26.25" customHeight="1">
      <c r="A78" s="89"/>
      <c r="B78" s="189" t="s">
        <v>100</v>
      </c>
      <c r="C78" s="190"/>
      <c r="D78" s="125" t="s">
        <v>101</v>
      </c>
      <c r="E78" s="44">
        <v>2214</v>
      </c>
      <c r="F78" s="44">
        <v>230</v>
      </c>
      <c r="G78" s="44">
        <f t="shared" si="5"/>
        <v>-1984</v>
      </c>
      <c r="H78" s="182">
        <f t="shared" si="6"/>
        <v>10.38843721770551</v>
      </c>
      <c r="I78" s="15"/>
      <c r="J78" s="9"/>
    </row>
    <row r="79" spans="1:10" ht="63" customHeight="1">
      <c r="A79" s="89"/>
      <c r="B79" s="189" t="s">
        <v>102</v>
      </c>
      <c r="C79" s="190"/>
      <c r="D79" s="125" t="s">
        <v>103</v>
      </c>
      <c r="E79" s="44">
        <v>5322</v>
      </c>
      <c r="F79" s="44">
        <v>882</v>
      </c>
      <c r="G79" s="44">
        <f t="shared" si="5"/>
        <v>-4440</v>
      </c>
      <c r="H79" s="182">
        <f t="shared" si="6"/>
        <v>16.57271702367531</v>
      </c>
      <c r="I79" s="15"/>
      <c r="J79" s="9"/>
    </row>
    <row r="80" spans="1:10" s="127" customFormat="1" ht="22.5" customHeight="1">
      <c r="A80" s="98"/>
      <c r="B80" s="201" t="s">
        <v>104</v>
      </c>
      <c r="C80" s="202"/>
      <c r="D80" s="129" t="s">
        <v>30</v>
      </c>
      <c r="E80" s="40">
        <f>E81+E82+E83+E84</f>
        <v>16447</v>
      </c>
      <c r="F80" s="40">
        <f>SUM(F81:F84)</f>
        <v>1222</v>
      </c>
      <c r="G80" s="40">
        <f t="shared" si="5"/>
        <v>-15225</v>
      </c>
      <c r="H80" s="180">
        <f t="shared" si="6"/>
        <v>7.429926430352039</v>
      </c>
      <c r="I80" s="135"/>
      <c r="J80" s="136"/>
    </row>
    <row r="81" spans="1:10" s="127" customFormat="1" ht="22.5" customHeight="1">
      <c r="A81" s="98"/>
      <c r="B81" s="189" t="s">
        <v>105</v>
      </c>
      <c r="C81" s="190"/>
      <c r="D81" s="125" t="s">
        <v>106</v>
      </c>
      <c r="E81" s="44">
        <v>509</v>
      </c>
      <c r="F81" s="44">
        <v>0</v>
      </c>
      <c r="G81" s="44">
        <f t="shared" si="5"/>
        <v>-509</v>
      </c>
      <c r="H81" s="182">
        <f t="shared" si="6"/>
        <v>0</v>
      </c>
      <c r="I81" s="135"/>
      <c r="J81" s="136"/>
    </row>
    <row r="82" spans="1:10" s="127" customFormat="1" ht="22.5" customHeight="1">
      <c r="A82" s="98"/>
      <c r="B82" s="189" t="s">
        <v>107</v>
      </c>
      <c r="C82" s="190"/>
      <c r="D82" s="125" t="s">
        <v>108</v>
      </c>
      <c r="E82" s="44">
        <v>3600</v>
      </c>
      <c r="F82" s="44">
        <v>492</v>
      </c>
      <c r="G82" s="44">
        <f t="shared" si="5"/>
        <v>-3108</v>
      </c>
      <c r="H82" s="182">
        <f t="shared" si="6"/>
        <v>13.666666666666666</v>
      </c>
      <c r="I82" s="135"/>
      <c r="J82" s="136"/>
    </row>
    <row r="83" spans="1:10" s="127" customFormat="1" ht="22.5" customHeight="1">
      <c r="A83" s="98"/>
      <c r="B83" s="189" t="s">
        <v>109</v>
      </c>
      <c r="C83" s="190"/>
      <c r="D83" s="125" t="s">
        <v>110</v>
      </c>
      <c r="E83" s="44">
        <v>10248</v>
      </c>
      <c r="F83" s="44">
        <v>630</v>
      </c>
      <c r="G83" s="44">
        <f t="shared" si="5"/>
        <v>-9618</v>
      </c>
      <c r="H83" s="182">
        <f t="shared" si="6"/>
        <v>6.147540983606557</v>
      </c>
      <c r="I83" s="135"/>
      <c r="J83" s="136"/>
    </row>
    <row r="84" spans="1:10" s="127" customFormat="1" ht="42.75" customHeight="1">
      <c r="A84" s="98"/>
      <c r="B84" s="189" t="s">
        <v>111</v>
      </c>
      <c r="C84" s="190"/>
      <c r="D84" s="125" t="s">
        <v>112</v>
      </c>
      <c r="E84" s="44">
        <v>2090</v>
      </c>
      <c r="F84" s="44">
        <v>100</v>
      </c>
      <c r="G84" s="44">
        <f t="shared" si="5"/>
        <v>-1990</v>
      </c>
      <c r="H84" s="182">
        <f t="shared" si="6"/>
        <v>4.784688995215311</v>
      </c>
      <c r="I84" s="135"/>
      <c r="J84" s="136"/>
    </row>
    <row r="85" spans="1:10" s="127" customFormat="1" ht="19.5" customHeight="1">
      <c r="A85" s="98"/>
      <c r="B85" s="201" t="s">
        <v>113</v>
      </c>
      <c r="C85" s="202"/>
      <c r="D85" s="129" t="s">
        <v>225</v>
      </c>
      <c r="E85" s="40">
        <f>SUM(E86:E88)</f>
        <v>32767</v>
      </c>
      <c r="F85" s="40">
        <f>SUM(F86:F88)</f>
        <v>5334</v>
      </c>
      <c r="G85" s="40">
        <f t="shared" si="5"/>
        <v>-27433</v>
      </c>
      <c r="H85" s="180">
        <f t="shared" si="6"/>
        <v>16.2785729544969</v>
      </c>
      <c r="I85" s="135"/>
      <c r="J85" s="136"/>
    </row>
    <row r="86" spans="1:10" s="127" customFormat="1" ht="19.5" customHeight="1">
      <c r="A86" s="98"/>
      <c r="B86" s="189" t="s">
        <v>114</v>
      </c>
      <c r="C86" s="190"/>
      <c r="D86" s="125" t="s">
        <v>115</v>
      </c>
      <c r="E86" s="44">
        <v>746</v>
      </c>
      <c r="F86" s="44">
        <v>0</v>
      </c>
      <c r="G86" s="44">
        <f t="shared" si="5"/>
        <v>-746</v>
      </c>
      <c r="H86" s="123">
        <f t="shared" si="6"/>
        <v>0</v>
      </c>
      <c r="I86" s="135"/>
      <c r="J86" s="136"/>
    </row>
    <row r="87" spans="1:10" s="127" customFormat="1" ht="19.5" customHeight="1">
      <c r="A87" s="98"/>
      <c r="B87" s="203" t="s">
        <v>116</v>
      </c>
      <c r="C87" s="204"/>
      <c r="D87" s="125" t="s">
        <v>117</v>
      </c>
      <c r="E87" s="44">
        <v>27458</v>
      </c>
      <c r="F87" s="44">
        <v>4423</v>
      </c>
      <c r="G87" s="44">
        <f t="shared" si="5"/>
        <v>-23035</v>
      </c>
      <c r="H87" s="182">
        <f t="shared" si="6"/>
        <v>16.10823803627358</v>
      </c>
      <c r="I87" s="135"/>
      <c r="J87" s="136"/>
    </row>
    <row r="88" spans="1:10" s="127" customFormat="1" ht="47.25" customHeight="1">
      <c r="A88" s="98"/>
      <c r="B88" s="189" t="s">
        <v>221</v>
      </c>
      <c r="C88" s="190"/>
      <c r="D88" s="145" t="s">
        <v>222</v>
      </c>
      <c r="E88" s="44">
        <v>4563</v>
      </c>
      <c r="F88" s="44">
        <v>911</v>
      </c>
      <c r="G88" s="44">
        <f t="shared" si="5"/>
        <v>-3652</v>
      </c>
      <c r="H88" s="182">
        <f t="shared" si="6"/>
        <v>19.964935349550732</v>
      </c>
      <c r="I88" s="135"/>
      <c r="J88" s="136"/>
    </row>
    <row r="89" spans="1:10" s="127" customFormat="1" ht="19.5" customHeight="1">
      <c r="A89" s="98"/>
      <c r="B89" s="201" t="s">
        <v>118</v>
      </c>
      <c r="C89" s="202"/>
      <c r="D89" s="129" t="s">
        <v>31</v>
      </c>
      <c r="E89" s="40">
        <f>E90</f>
        <v>1850</v>
      </c>
      <c r="F89" s="40">
        <f>F90</f>
        <v>0</v>
      </c>
      <c r="G89" s="40">
        <f t="shared" si="5"/>
        <v>-1850</v>
      </c>
      <c r="H89" s="180">
        <f t="shared" si="6"/>
        <v>0</v>
      </c>
      <c r="I89" s="135"/>
      <c r="J89" s="136"/>
    </row>
    <row r="90" spans="1:10" s="127" customFormat="1" ht="44.25" customHeight="1">
      <c r="A90" s="98"/>
      <c r="B90" s="189" t="s">
        <v>119</v>
      </c>
      <c r="C90" s="190"/>
      <c r="D90" s="125" t="s">
        <v>120</v>
      </c>
      <c r="E90" s="44">
        <v>1850</v>
      </c>
      <c r="F90" s="44">
        <v>0</v>
      </c>
      <c r="G90" s="44">
        <f t="shared" si="5"/>
        <v>-1850</v>
      </c>
      <c r="H90" s="182">
        <f t="shared" si="6"/>
        <v>0</v>
      </c>
      <c r="I90" s="135"/>
      <c r="J90" s="136"/>
    </row>
    <row r="91" spans="1:10" s="127" customFormat="1" ht="19.5" customHeight="1">
      <c r="A91" s="98"/>
      <c r="B91" s="201" t="s">
        <v>121</v>
      </c>
      <c r="C91" s="202"/>
      <c r="D91" s="129" t="s">
        <v>23</v>
      </c>
      <c r="E91" s="40">
        <f>SUM(E92:E97)</f>
        <v>540359</v>
      </c>
      <c r="F91" s="40">
        <f>SUM(F92:F97)</f>
        <v>105804</v>
      </c>
      <c r="G91" s="40">
        <f t="shared" si="5"/>
        <v>-434555</v>
      </c>
      <c r="H91" s="180">
        <f t="shared" si="6"/>
        <v>19.580316049145104</v>
      </c>
      <c r="I91" s="135"/>
      <c r="J91" s="136"/>
    </row>
    <row r="92" spans="1:10" s="127" customFormat="1" ht="19.5" customHeight="1">
      <c r="A92" s="98"/>
      <c r="B92" s="189" t="s">
        <v>122</v>
      </c>
      <c r="C92" s="190"/>
      <c r="D92" s="125" t="s">
        <v>123</v>
      </c>
      <c r="E92" s="44">
        <v>206905</v>
      </c>
      <c r="F92" s="44">
        <v>39964</v>
      </c>
      <c r="G92" s="44">
        <f t="shared" si="5"/>
        <v>-166941</v>
      </c>
      <c r="H92" s="182">
        <f t="shared" si="6"/>
        <v>19.31514463159421</v>
      </c>
      <c r="I92" s="135"/>
      <c r="J92" s="136"/>
    </row>
    <row r="93" spans="1:10" s="127" customFormat="1" ht="19.5" customHeight="1">
      <c r="A93" s="98"/>
      <c r="B93" s="189" t="s">
        <v>124</v>
      </c>
      <c r="C93" s="190"/>
      <c r="D93" s="125" t="s">
        <v>125</v>
      </c>
      <c r="E93" s="44">
        <v>254560</v>
      </c>
      <c r="F93" s="44">
        <v>51762</v>
      </c>
      <c r="G93" s="44">
        <f t="shared" si="5"/>
        <v>-202798</v>
      </c>
      <c r="H93" s="182">
        <f t="shared" si="6"/>
        <v>20.333909490886235</v>
      </c>
      <c r="I93" s="135"/>
      <c r="J93" s="136"/>
    </row>
    <row r="94" spans="1:10" s="127" customFormat="1" ht="19.5" customHeight="1">
      <c r="A94" s="98"/>
      <c r="B94" s="189" t="s">
        <v>212</v>
      </c>
      <c r="C94" s="190"/>
      <c r="D94" s="125" t="s">
        <v>223</v>
      </c>
      <c r="E94" s="44">
        <v>53027</v>
      </c>
      <c r="F94" s="44">
        <v>11009</v>
      </c>
      <c r="G94" s="44">
        <f t="shared" si="5"/>
        <v>-42018</v>
      </c>
      <c r="H94" s="182">
        <f t="shared" si="6"/>
        <v>20.761121692722575</v>
      </c>
      <c r="I94" s="135"/>
      <c r="J94" s="136"/>
    </row>
    <row r="95" spans="1:10" s="127" customFormat="1" ht="42" customHeight="1">
      <c r="A95" s="98"/>
      <c r="B95" s="189" t="s">
        <v>126</v>
      </c>
      <c r="C95" s="190"/>
      <c r="D95" s="125" t="s">
        <v>127</v>
      </c>
      <c r="E95" s="44">
        <v>100</v>
      </c>
      <c r="F95" s="44">
        <v>0</v>
      </c>
      <c r="G95" s="44">
        <f t="shared" si="5"/>
        <v>-100</v>
      </c>
      <c r="H95" s="182">
        <f t="shared" si="6"/>
        <v>0</v>
      </c>
      <c r="I95" s="135"/>
      <c r="J95" s="136"/>
    </row>
    <row r="96" spans="1:10" s="127" customFormat="1" ht="19.5" customHeight="1">
      <c r="A96" s="98"/>
      <c r="B96" s="189" t="s">
        <v>128</v>
      </c>
      <c r="C96" s="190"/>
      <c r="D96" s="125" t="s">
        <v>224</v>
      </c>
      <c r="E96" s="44">
        <v>3975</v>
      </c>
      <c r="F96" s="44">
        <v>162</v>
      </c>
      <c r="G96" s="44">
        <f t="shared" si="5"/>
        <v>-3813</v>
      </c>
      <c r="H96" s="182">
        <f t="shared" si="6"/>
        <v>4.0754716981132075</v>
      </c>
      <c r="I96" s="135"/>
      <c r="J96" s="136"/>
    </row>
    <row r="97" spans="1:10" s="127" customFormat="1" ht="22.5" customHeight="1">
      <c r="A97" s="98"/>
      <c r="B97" s="189" t="s">
        <v>129</v>
      </c>
      <c r="C97" s="190"/>
      <c r="D97" s="125" t="s">
        <v>130</v>
      </c>
      <c r="E97" s="44">
        <v>21792</v>
      </c>
      <c r="F97" s="44">
        <v>2907</v>
      </c>
      <c r="G97" s="44">
        <f t="shared" si="5"/>
        <v>-18885</v>
      </c>
      <c r="H97" s="182">
        <f t="shared" si="6"/>
        <v>13.339757709251101</v>
      </c>
      <c r="I97" s="135"/>
      <c r="J97" s="136"/>
    </row>
    <row r="98" spans="1:10" ht="19.5" customHeight="1" hidden="1">
      <c r="A98" s="85"/>
      <c r="B98" s="86"/>
      <c r="C98" s="87"/>
      <c r="D98" s="109" t="s">
        <v>1</v>
      </c>
      <c r="E98" s="185"/>
      <c r="F98" s="185"/>
      <c r="G98" s="44">
        <f t="shared" si="5"/>
        <v>0</v>
      </c>
      <c r="H98" s="182" t="e">
        <f t="shared" si="6"/>
        <v>#DIV/0!</v>
      </c>
      <c r="I98" s="15"/>
      <c r="J98" s="9"/>
    </row>
    <row r="99" spans="1:10" s="127" customFormat="1" ht="19.5" customHeight="1">
      <c r="A99" s="98"/>
      <c r="B99" s="201" t="s">
        <v>131</v>
      </c>
      <c r="C99" s="202"/>
      <c r="D99" s="129" t="s">
        <v>160</v>
      </c>
      <c r="E99" s="40">
        <f>SUM(E100:E101)</f>
        <v>53421</v>
      </c>
      <c r="F99" s="40">
        <f>SUM(F100:F101)</f>
        <v>8786</v>
      </c>
      <c r="G99" s="40">
        <f t="shared" si="5"/>
        <v>-44635</v>
      </c>
      <c r="H99" s="180">
        <f t="shared" si="6"/>
        <v>16.44671571104996</v>
      </c>
      <c r="I99" s="135"/>
      <c r="J99" s="136"/>
    </row>
    <row r="100" spans="1:10" s="127" customFormat="1" ht="19.5" customHeight="1">
      <c r="A100" s="98"/>
      <c r="B100" s="189" t="s">
        <v>132</v>
      </c>
      <c r="C100" s="190"/>
      <c r="D100" s="125" t="s">
        <v>133</v>
      </c>
      <c r="E100" s="44">
        <v>43992</v>
      </c>
      <c r="F100" s="44">
        <v>7146</v>
      </c>
      <c r="G100" s="44">
        <f t="shared" si="5"/>
        <v>-36846</v>
      </c>
      <c r="H100" s="182">
        <f t="shared" si="6"/>
        <v>16.243862520458265</v>
      </c>
      <c r="I100" s="135"/>
      <c r="J100" s="136"/>
    </row>
    <row r="101" spans="1:10" s="127" customFormat="1" ht="44.25" customHeight="1">
      <c r="A101" s="98"/>
      <c r="B101" s="189" t="s">
        <v>134</v>
      </c>
      <c r="C101" s="190"/>
      <c r="D101" s="125" t="s">
        <v>135</v>
      </c>
      <c r="E101" s="44">
        <v>9429</v>
      </c>
      <c r="F101" s="44">
        <v>1640</v>
      </c>
      <c r="G101" s="44">
        <f t="shared" si="5"/>
        <v>-7789</v>
      </c>
      <c r="H101" s="182">
        <f t="shared" si="6"/>
        <v>17.393148796266836</v>
      </c>
      <c r="I101" s="135"/>
      <c r="J101" s="136"/>
    </row>
    <row r="102" spans="1:10" s="127" customFormat="1" ht="21" customHeight="1">
      <c r="A102" s="98"/>
      <c r="B102" s="201" t="s">
        <v>136</v>
      </c>
      <c r="C102" s="202"/>
      <c r="D102" s="137" t="s">
        <v>24</v>
      </c>
      <c r="E102" s="40">
        <f>SUM(E103:E105)</f>
        <v>607949</v>
      </c>
      <c r="F102" s="40">
        <f>SUM(F103:F105)</f>
        <v>134483</v>
      </c>
      <c r="G102" s="40">
        <f t="shared" si="5"/>
        <v>-473466</v>
      </c>
      <c r="H102" s="180">
        <f t="shared" si="6"/>
        <v>22.120769998799243</v>
      </c>
      <c r="I102" s="135"/>
      <c r="J102" s="136"/>
    </row>
    <row r="103" spans="1:10" s="127" customFormat="1" ht="21" customHeight="1">
      <c r="A103" s="98"/>
      <c r="B103" s="189" t="s">
        <v>137</v>
      </c>
      <c r="C103" s="190"/>
      <c r="D103" s="125" t="s">
        <v>138</v>
      </c>
      <c r="E103" s="44">
        <v>19423</v>
      </c>
      <c r="F103" s="44">
        <v>5860</v>
      </c>
      <c r="G103" s="44">
        <f t="shared" si="5"/>
        <v>-13563</v>
      </c>
      <c r="H103" s="182">
        <f t="shared" si="6"/>
        <v>30.170416516501053</v>
      </c>
      <c r="I103" s="135"/>
      <c r="J103" s="136"/>
    </row>
    <row r="104" spans="1:10" s="127" customFormat="1" ht="21" customHeight="1">
      <c r="A104" s="98"/>
      <c r="B104" s="189" t="s">
        <v>139</v>
      </c>
      <c r="C104" s="190"/>
      <c r="D104" s="125" t="s">
        <v>140</v>
      </c>
      <c r="E104" s="44">
        <v>468002</v>
      </c>
      <c r="F104" s="44">
        <v>108353</v>
      </c>
      <c r="G104" s="44">
        <f t="shared" si="5"/>
        <v>-359649</v>
      </c>
      <c r="H104" s="182">
        <f t="shared" si="6"/>
        <v>23.15225148610476</v>
      </c>
      <c r="I104" s="135"/>
      <c r="J104" s="136"/>
    </row>
    <row r="105" spans="1:10" s="127" customFormat="1" ht="21" customHeight="1">
      <c r="A105" s="98"/>
      <c r="B105" s="189" t="s">
        <v>141</v>
      </c>
      <c r="C105" s="190"/>
      <c r="D105" s="125" t="s">
        <v>142</v>
      </c>
      <c r="E105" s="44">
        <v>120524</v>
      </c>
      <c r="F105" s="44">
        <v>20270</v>
      </c>
      <c r="G105" s="44">
        <f t="shared" si="5"/>
        <v>-100254</v>
      </c>
      <c r="H105" s="182">
        <f t="shared" si="6"/>
        <v>16.818227075105373</v>
      </c>
      <c r="I105" s="135"/>
      <c r="J105" s="136"/>
    </row>
    <row r="106" spans="1:10" s="142" customFormat="1" ht="24" customHeight="1">
      <c r="A106" s="138"/>
      <c r="B106" s="201" t="s">
        <v>143</v>
      </c>
      <c r="C106" s="202"/>
      <c r="D106" s="139" t="s">
        <v>2</v>
      </c>
      <c r="E106" s="40">
        <f>SUM(E107:E108)</f>
        <v>28692</v>
      </c>
      <c r="F106" s="40">
        <f>SUM(F107:F108)</f>
        <v>4556</v>
      </c>
      <c r="G106" s="40">
        <f t="shared" si="5"/>
        <v>-24136</v>
      </c>
      <c r="H106" s="180">
        <f t="shared" si="6"/>
        <v>15.878990659417259</v>
      </c>
      <c r="I106" s="140"/>
      <c r="J106" s="141"/>
    </row>
    <row r="107" spans="1:10" s="142" customFormat="1" ht="24" customHeight="1">
      <c r="A107" s="138"/>
      <c r="B107" s="197" t="s">
        <v>189</v>
      </c>
      <c r="C107" s="198"/>
      <c r="D107" s="128" t="s">
        <v>190</v>
      </c>
      <c r="E107" s="44">
        <v>26762</v>
      </c>
      <c r="F107" s="44">
        <v>4497</v>
      </c>
      <c r="G107" s="44">
        <f>F107-E107</f>
        <v>-22265</v>
      </c>
      <c r="H107" s="182">
        <f>F107/E107*100</f>
        <v>16.803676855242507</v>
      </c>
      <c r="I107" s="140"/>
      <c r="J107" s="141"/>
    </row>
    <row r="108" spans="1:10" s="127" customFormat="1" ht="41.25" customHeight="1">
      <c r="A108" s="98"/>
      <c r="B108" s="189" t="s">
        <v>144</v>
      </c>
      <c r="C108" s="190"/>
      <c r="D108" s="125" t="s">
        <v>145</v>
      </c>
      <c r="E108" s="44">
        <v>1930</v>
      </c>
      <c r="F108" s="44">
        <v>59</v>
      </c>
      <c r="G108" s="44">
        <f t="shared" si="5"/>
        <v>-1871</v>
      </c>
      <c r="H108" s="182">
        <f t="shared" si="6"/>
        <v>3.0569948186528495</v>
      </c>
      <c r="I108" s="135"/>
      <c r="J108" s="136"/>
    </row>
    <row r="109" spans="1:10" s="127" customFormat="1" ht="21" customHeight="1">
      <c r="A109" s="98"/>
      <c r="B109" s="201" t="s">
        <v>146</v>
      </c>
      <c r="C109" s="202"/>
      <c r="D109" s="129" t="s">
        <v>3</v>
      </c>
      <c r="E109" s="40">
        <f>E110</f>
        <v>3000</v>
      </c>
      <c r="F109" s="40">
        <f>F110</f>
        <v>750</v>
      </c>
      <c r="G109" s="40">
        <f t="shared" si="5"/>
        <v>-2250</v>
      </c>
      <c r="H109" s="180">
        <f t="shared" si="6"/>
        <v>25</v>
      </c>
      <c r="I109" s="135"/>
      <c r="J109" s="136"/>
    </row>
    <row r="110" spans="1:10" s="127" customFormat="1" ht="21" customHeight="1">
      <c r="A110" s="98"/>
      <c r="B110" s="189" t="s">
        <v>147</v>
      </c>
      <c r="C110" s="190"/>
      <c r="D110" s="125" t="s">
        <v>191</v>
      </c>
      <c r="E110" s="44">
        <v>3000</v>
      </c>
      <c r="F110" s="44">
        <v>750</v>
      </c>
      <c r="G110" s="44">
        <f t="shared" si="5"/>
        <v>-2250</v>
      </c>
      <c r="H110" s="182">
        <f t="shared" si="6"/>
        <v>25</v>
      </c>
      <c r="I110" s="135"/>
      <c r="J110" s="136"/>
    </row>
    <row r="111" spans="1:10" s="127" customFormat="1" ht="42.75" customHeight="1">
      <c r="A111" s="98"/>
      <c r="B111" s="205" t="s">
        <v>180</v>
      </c>
      <c r="C111" s="206"/>
      <c r="D111" s="152" t="s">
        <v>181</v>
      </c>
      <c r="E111" s="153">
        <f>E112</f>
        <v>100</v>
      </c>
      <c r="F111" s="153">
        <f>F112</f>
        <v>0</v>
      </c>
      <c r="G111" s="40">
        <f>F111-E111</f>
        <v>-100</v>
      </c>
      <c r="H111" s="177">
        <f>F111/E111*100</f>
        <v>0</v>
      </c>
      <c r="I111" s="135"/>
      <c r="J111" s="136"/>
    </row>
    <row r="112" spans="1:10" s="127" customFormat="1" ht="44.25" customHeight="1">
      <c r="A112" s="98"/>
      <c r="B112" s="189" t="s">
        <v>182</v>
      </c>
      <c r="C112" s="190"/>
      <c r="D112" s="145" t="s">
        <v>183</v>
      </c>
      <c r="E112" s="44">
        <v>100</v>
      </c>
      <c r="F112" s="44">
        <v>0</v>
      </c>
      <c r="G112" s="44">
        <f>F112-E112</f>
        <v>-100</v>
      </c>
      <c r="H112" s="182">
        <f>F112/E112*100</f>
        <v>0</v>
      </c>
      <c r="I112" s="135"/>
      <c r="J112" s="136"/>
    </row>
    <row r="113" spans="1:10" s="127" customFormat="1" ht="87.75" customHeight="1">
      <c r="A113" s="98"/>
      <c r="B113" s="201" t="s">
        <v>148</v>
      </c>
      <c r="C113" s="202"/>
      <c r="D113" s="129" t="s">
        <v>200</v>
      </c>
      <c r="E113" s="40">
        <f>SUM(E114:E115)</f>
        <v>62727</v>
      </c>
      <c r="F113" s="40">
        <f>SUM(F114:F115)</f>
        <v>36922</v>
      </c>
      <c r="G113" s="40">
        <f t="shared" si="5"/>
        <v>-25805</v>
      </c>
      <c r="H113" s="180">
        <f t="shared" si="6"/>
        <v>58.86141533948699</v>
      </c>
      <c r="I113" s="135"/>
      <c r="J113" s="136"/>
    </row>
    <row r="114" spans="1:10" s="127" customFormat="1" ht="66" customHeight="1">
      <c r="A114" s="98"/>
      <c r="B114" s="189" t="s">
        <v>149</v>
      </c>
      <c r="C114" s="190"/>
      <c r="D114" s="125" t="s">
        <v>150</v>
      </c>
      <c r="E114" s="44">
        <v>38227</v>
      </c>
      <c r="F114" s="44">
        <v>12742</v>
      </c>
      <c r="G114" s="44">
        <f t="shared" si="5"/>
        <v>-25485</v>
      </c>
      <c r="H114" s="182">
        <f t="shared" si="6"/>
        <v>33.332461349308076</v>
      </c>
      <c r="I114" s="135"/>
      <c r="J114" s="136"/>
    </row>
    <row r="115" spans="1:10" s="127" customFormat="1" ht="51.75" customHeight="1">
      <c r="A115" s="98"/>
      <c r="B115" s="189" t="s">
        <v>151</v>
      </c>
      <c r="C115" s="190"/>
      <c r="D115" s="125" t="s">
        <v>226</v>
      </c>
      <c r="E115" s="44">
        <v>24500</v>
      </c>
      <c r="F115" s="44">
        <v>24180</v>
      </c>
      <c r="G115" s="44">
        <f t="shared" si="5"/>
        <v>-320</v>
      </c>
      <c r="H115" s="182">
        <f t="shared" si="6"/>
        <v>98.6938775510204</v>
      </c>
      <c r="I115" s="135"/>
      <c r="J115" s="136"/>
    </row>
    <row r="116" spans="1:10" ht="25.5" customHeight="1">
      <c r="A116" s="85"/>
      <c r="B116" s="86"/>
      <c r="C116" s="87"/>
      <c r="D116" s="110" t="s">
        <v>25</v>
      </c>
      <c r="E116" s="186">
        <f>E67+E74+E76+E80+E85+E89+E91+E99+E102+E106+E109+E113+E111</f>
        <v>1435052</v>
      </c>
      <c r="F116" s="186">
        <f>F67+F74+F76+F80+F85+F89+F91+F99+F102+F106+F109+F113+F111</f>
        <v>311215</v>
      </c>
      <c r="G116" s="40">
        <f t="shared" si="5"/>
        <v>-1123837</v>
      </c>
      <c r="H116" s="180">
        <f t="shared" si="6"/>
        <v>21.68667058754665</v>
      </c>
      <c r="I116" s="15"/>
      <c r="J116" s="26"/>
    </row>
    <row r="117" spans="1:10" ht="45.75" customHeight="1">
      <c r="A117" s="85"/>
      <c r="B117" s="86"/>
      <c r="C117" s="87"/>
      <c r="D117" s="154" t="s">
        <v>184</v>
      </c>
      <c r="E117" s="187">
        <f>E66-E116</f>
        <v>48329</v>
      </c>
      <c r="F117" s="187">
        <f>F66-F116</f>
        <v>23585</v>
      </c>
      <c r="G117" s="188"/>
      <c r="H117" s="181"/>
      <c r="I117" s="15"/>
      <c r="J117" s="9"/>
    </row>
    <row r="118" spans="1:8" ht="20.25">
      <c r="A118" s="30" t="s">
        <v>40</v>
      </c>
      <c r="B118" s="30"/>
      <c r="C118" s="30"/>
      <c r="D118" s="30"/>
      <c r="E118" s="111"/>
      <c r="F118" s="111"/>
      <c r="G118" s="111"/>
      <c r="H118" s="112"/>
    </row>
    <row r="119" ht="14.25">
      <c r="D119" s="20"/>
    </row>
    <row r="120" ht="15">
      <c r="C120" s="21"/>
    </row>
    <row r="121" spans="3:6" ht="15">
      <c r="C121" s="21"/>
      <c r="F121" s="28"/>
    </row>
    <row r="122" ht="15">
      <c r="C122" s="21"/>
    </row>
    <row r="123" ht="12.75">
      <c r="E123" s="25"/>
    </row>
  </sheetData>
  <sheetProtection/>
  <mergeCells count="51">
    <mergeCell ref="B114:C114"/>
    <mergeCell ref="B115:C115"/>
    <mergeCell ref="B103:C103"/>
    <mergeCell ref="B104:C104"/>
    <mergeCell ref="B105:C105"/>
    <mergeCell ref="B106:C106"/>
    <mergeCell ref="B109:C109"/>
    <mergeCell ref="B111:C111"/>
    <mergeCell ref="B112:C112"/>
    <mergeCell ref="B107:C107"/>
    <mergeCell ref="B110:C110"/>
    <mergeCell ref="B113:C113"/>
    <mergeCell ref="B93:C93"/>
    <mergeCell ref="B108:C108"/>
    <mergeCell ref="B95:C95"/>
    <mergeCell ref="B96:C96"/>
    <mergeCell ref="B97:C97"/>
    <mergeCell ref="B99:C99"/>
    <mergeCell ref="B100:C100"/>
    <mergeCell ref="B83:C83"/>
    <mergeCell ref="B84:C84"/>
    <mergeCell ref="B85:C85"/>
    <mergeCell ref="B87:C87"/>
    <mergeCell ref="B86:C86"/>
    <mergeCell ref="B102:C102"/>
    <mergeCell ref="B82:C82"/>
    <mergeCell ref="B74:C74"/>
    <mergeCell ref="B75:C75"/>
    <mergeCell ref="B76:C76"/>
    <mergeCell ref="B78:C78"/>
    <mergeCell ref="B101:C101"/>
    <mergeCell ref="B89:C89"/>
    <mergeCell ref="B90:C90"/>
    <mergeCell ref="B91:C91"/>
    <mergeCell ref="B92:C92"/>
    <mergeCell ref="B68:C68"/>
    <mergeCell ref="B69:C69"/>
    <mergeCell ref="B70:C70"/>
    <mergeCell ref="B79:C79"/>
    <mergeCell ref="B80:C80"/>
    <mergeCell ref="B81:C81"/>
    <mergeCell ref="B88:C88"/>
    <mergeCell ref="B94:C94"/>
    <mergeCell ref="B59:C59"/>
    <mergeCell ref="A1:H2"/>
    <mergeCell ref="A3:H4"/>
    <mergeCell ref="A6:C6"/>
    <mergeCell ref="B72:C72"/>
    <mergeCell ref="B71:C71"/>
    <mergeCell ref="B73:C73"/>
    <mergeCell ref="B67:C67"/>
  </mergeCells>
  <printOptions horizontalCentered="1"/>
  <pageMargins left="0.984251968503937" right="0.3937007874015748" top="0.5905511811023623" bottom="0.5905511811023623" header="0.5118110236220472" footer="0.1968503937007874"/>
  <pageSetup fitToHeight="2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2018-04-26T07:02:30Z</cp:lastPrinted>
  <dcterms:created xsi:type="dcterms:W3CDTF">2004-09-09T05:15:08Z</dcterms:created>
  <dcterms:modified xsi:type="dcterms:W3CDTF">2018-04-26T07:02:34Z</dcterms:modified>
  <cp:category/>
  <cp:version/>
  <cp:contentType/>
  <cp:contentStatus/>
</cp:coreProperties>
</file>