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бюджета'!$6:$6</definedName>
    <definedName name="_xlnm.Print_Area" localSheetId="0">'исполнение бюджета'!$A$1:$H$87</definedName>
  </definedNames>
  <calcPr fullCalcOnLoad="1"/>
</workbook>
</file>

<file path=xl/sharedStrings.xml><?xml version="1.0" encoding="utf-8"?>
<sst xmlns="http://schemas.openxmlformats.org/spreadsheetml/2006/main" count="208" uniqueCount="167">
  <si>
    <t>ФИЗИЧЕСКАЯ КУЛЬТУРА И СПОРТ</t>
  </si>
  <si>
    <t>1 11 00000 00 0000 000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</si>
  <si>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</si>
  <si>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</si>
  <si>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</si>
  <si>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</si>
  <si>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>1 05 00000 00 0000 000</t>
  </si>
  <si>
    <t>НАЛОГИ НА СОВОКУПНЫЙ ДОХОД</t>
  </si>
  <si>
    <t>1 14 00000 00 0000 000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</si>
  <si>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</si>
  <si>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</si>
  <si>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</si>
  <si>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</si>
  <si>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</si>
  <si>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</si>
  <si>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Средне-месячное исполне-ние за 9 месяцев 2007г.</t>
  </si>
  <si>
    <t>Иные 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</si>
  <si>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</si>
  <si>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</si>
  <si>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ДОХОДЫ ОТ ПРОДАЖИ МАТЕРИАЛЬНЫХ НЕМАТЕРИАЛЬНЫХ АКТИВОВ</t>
  </si>
  <si>
    <t>1 16 00000 00 0000 000</t>
  </si>
  <si>
    <t>1 13 00000 00 0000 000</t>
  </si>
  <si>
    <t xml:space="preserve">1 05 01000 00 0000 110 </t>
  </si>
  <si>
    <t>Уточненные бюджетные назначения на год *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</si>
  <si>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</si>
  <si>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</si>
  <si>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</si>
  <si>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</si>
  <si>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</si>
  <si>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</si>
  <si>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</si>
  <si>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</si>
  <si>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ЗАДОЛЖЕННОСТЬ И ПЕРЕРАСЧЕТЫ ПО ОТМЕНЕННЫМ НАЛОГАМ, СБОРАМ И ИНЫМ ОБЯЗАТЕЛЬНЫМ ПЛАТЕЖАМ</t>
  </si>
  <si>
    <t>% исполнения к году</t>
  </si>
  <si>
    <t>ШТРАФЫ, САНКЦИИ, ВОЗМЕЩЕНИЕ УЩЕРБА</t>
  </si>
  <si>
    <t>ОБЩЕГОСУДАРСТВЕННЫЕ ВОПРОСЫ</t>
  </si>
  <si>
    <t>1 01 00000 00 0000 000</t>
  </si>
  <si>
    <t>1 17 00000 00 0000 000</t>
  </si>
  <si>
    <t>ПРОЧИЕ НЕНАЛОГОВЫЕ ДОХОДЫ</t>
  </si>
  <si>
    <t>НАЛОГИ НА ПРИБЫЛЬ, ДОХОДЫ</t>
  </si>
  <si>
    <t>Наименование</t>
  </si>
  <si>
    <t>Отклонение                      +,-                       к году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</si>
  <si>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</si>
  <si>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</si>
  <si>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</si>
  <si>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</si>
  <si>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</si>
  <si>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</si>
  <si>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</si>
  <si>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</si>
  <si>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</si>
  <si>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01 11</t>
  </si>
  <si>
    <t>Резервные фонды</t>
  </si>
  <si>
    <t>01 13</t>
  </si>
  <si>
    <t>Другие общегосударственные вопросы</t>
  </si>
  <si>
    <t>01 00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</si>
  <si>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</si>
  <si>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</si>
  <si>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</si>
  <si>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</si>
  <si>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</si>
  <si>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</si>
  <si>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</si>
  <si>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</si>
  <si>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</si>
  <si>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</si>
  <si>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</si>
  <si>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</si>
  <si>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</si>
  <si>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</si>
  <si>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</si>
  <si>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07 00</t>
  </si>
  <si>
    <t>07 05</t>
  </si>
  <si>
    <t>Профессиональная подготовка, переподготовка и повышение квалификации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</si>
  <si>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</si>
  <si>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</si>
  <si>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</si>
  <si>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</si>
  <si>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</si>
  <si>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</si>
  <si>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10 03</t>
  </si>
  <si>
    <t>Социальное обеспечение населения</t>
  </si>
  <si>
    <t>11 00</t>
  </si>
  <si>
    <t>11 05</t>
  </si>
  <si>
    <t>Другие вопросы в области физической культуры и спорта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</si>
  <si>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</si>
  <si>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</si>
  <si>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</si>
  <si>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</si>
  <si>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</si>
  <si>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Налог, взимаемый в связи с применением упрощенной системы налогообложения </t>
  </si>
  <si>
    <t>ДОХОДЫ ОТ ОКАЗАНИЯ ПЛАТНЫХ УСЛУГ (РАБОТ) И КОМПЕНСАЦИИ ЗАТРАТ ГОСУДАРСТВА</t>
  </si>
  <si>
    <t xml:space="preserve">КУЛЬТУРА, КИНЕМАТОГРАФИЯ </t>
  </si>
  <si>
    <t>13 00</t>
  </si>
  <si>
    <t>ОБСЛУЖИВАНИЕ ГОСУДАРСТВЕННОГО И МУНИЦИПАЛЬНОГО ДОЛГА</t>
  </si>
  <si>
    <t>13 01</t>
  </si>
  <si>
    <t>ПРОФИЦИТ БЮДЖЕТА (со знаком "плюс") ДЕФИЦИТ БЮДЖЕТА (со знаком "минус")</t>
  </si>
  <si>
    <t>11 01</t>
  </si>
  <si>
    <t>Физическая культура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</si>
  <si>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</si>
  <si>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</si>
  <si>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</si>
  <si>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</si>
  <si>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</si>
  <si>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Исполнение бюджета городского поселения "Город Людиново"</t>
  </si>
  <si>
    <t xml:space="preserve">1 06 01000 00 0000 110 </t>
  </si>
  <si>
    <t>Налог на имущество физических лиц</t>
  </si>
  <si>
    <t xml:space="preserve">1 06 06000 00 0000 110 </t>
  </si>
  <si>
    <t>Земельный налог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</si>
  <si>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</si>
  <si>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</si>
  <si>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</si>
  <si>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</si>
  <si>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</si>
  <si>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</si>
  <si>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</si>
  <si>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</si>
  <si>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</si>
  <si>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</si>
  <si>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</si>
  <si>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</si>
  <si>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</si>
  <si>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1 14 02052 13 0000 410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</si>
  <si>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</si>
  <si>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1 14 02053 13 0000 410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</si>
  <si>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</si>
  <si>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</si>
  <si>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АДМИНИСТРАТИВНЫЕПЛАТЕЖИ И СБОРЫ</t>
  </si>
  <si>
    <t>1 15 00000 00 0000 000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</si>
  <si>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</si>
  <si>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</si>
  <si>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</si>
  <si>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</si>
  <si>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</si>
  <si>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</si>
  <si>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</si>
  <si>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</si>
  <si>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</si>
  <si>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</si>
  <si>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2 07 05000 13 0000 180</t>
  </si>
  <si>
    <t>Прочие безвозмездные поступления в бюджеты городских поселений</t>
  </si>
  <si>
    <t>01 07</t>
  </si>
  <si>
    <t>Обеспечение проведения выборов и референдумов</t>
  </si>
  <si>
    <t>04 07</t>
  </si>
  <si>
    <t>Лесное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</si>
  <si>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</si>
  <si>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</si>
  <si>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</si>
  <si>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</si>
  <si>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Обслуживание государственного внутреннего и муниципального долга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</si>
  <si>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</t>
  </si>
  <si>
    <t>1 11 05025 13 0000 120</t>
  </si>
  <si>
    <t>2 02 10000 00 0000 151</t>
  </si>
  <si>
    <t>2 02 20000 00 0000 151</t>
  </si>
  <si>
    <t>2 02 40000 00 0000 151</t>
  </si>
  <si>
    <t>*   Бюджетный план на 2018 год уточнен с учетом изменений безвозмездных и целевых средств по отчету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</si>
  <si>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</si>
  <si>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</si>
  <si>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</si>
  <si>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</si>
  <si>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</si>
  <si>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ЖИЛИЩНО-КОММУНАЛЬНОЕ ХОЗЯЙСТВО</t>
  </si>
  <si>
    <t>на 01.07.2018 года</t>
  </si>
  <si>
    <t>Исполнение на 01.07.2018 г.</t>
  </si>
  <si>
    <t>1 11 09045 13 0000 120</t>
  </si>
  <si>
    <t>Прочие птсупления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</si>
  <si>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1 13 02065 13 0000 130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</si>
</sst>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7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6" fontId="10" fillId="0" borderId="6">
      <alignment wrapText="1"/>
      <protection/>
    </xf>
    <xf numFmtId="176" fontId="9" fillId="0" borderId="7" applyBorder="0">
      <alignment wrapText="1"/>
      <protection/>
    </xf>
    <xf numFmtId="0" fontId="48" fillId="0" borderId="8" applyNumberFormat="0" applyFill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1" fontId="4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6" fontId="14" fillId="0" borderId="17" xfId="0" applyNumberFormat="1" applyFont="1" applyBorder="1" applyAlignment="1">
      <alignment horizontal="right" vertical="center"/>
    </xf>
    <xf numFmtId="186" fontId="13" fillId="0" borderId="17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right" vertical="center" wrapText="1"/>
    </xf>
    <xf numFmtId="176" fontId="21" fillId="0" borderId="13" xfId="49" applyFont="1" applyFill="1" applyBorder="1" applyAlignment="1">
      <alignment horizontal="left" vertical="center" wrapText="1"/>
      <protection/>
    </xf>
    <xf numFmtId="49" fontId="20" fillId="0" borderId="13" xfId="0" applyNumberFormat="1" applyFont="1" applyFill="1" applyBorder="1" applyAlignment="1">
      <alignment horizontal="right" vertical="center" wrapText="1"/>
    </xf>
    <xf numFmtId="186" fontId="13" fillId="0" borderId="17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186" fontId="14" fillId="0" borderId="17" xfId="0" applyNumberFormat="1" applyFont="1" applyFill="1" applyBorder="1" applyAlignment="1">
      <alignment horizontal="right" vertical="center"/>
    </xf>
    <xf numFmtId="49" fontId="19" fillId="0" borderId="19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186" fontId="12" fillId="0" borderId="0" xfId="0" applyNumberFormat="1" applyFont="1" applyAlignment="1">
      <alignment vertical="center"/>
    </xf>
    <xf numFmtId="186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186" fontId="13" fillId="0" borderId="0" xfId="0" applyNumberFormat="1" applyFont="1" applyAlignment="1">
      <alignment vertical="center"/>
    </xf>
    <xf numFmtId="186" fontId="13" fillId="0" borderId="0" xfId="0" applyNumberFormat="1" applyFont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87" fontId="14" fillId="0" borderId="17" xfId="0" applyNumberFormat="1" applyFont="1" applyBorder="1" applyAlignment="1">
      <alignment horizontal="right" vertical="center"/>
    </xf>
    <xf numFmtId="187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49" fontId="22" fillId="0" borderId="17" xfId="61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21" fillId="0" borderId="17" xfId="0" applyFont="1" applyBorder="1" applyAlignment="1">
      <alignment vertical="center" wrapText="1"/>
    </xf>
    <xf numFmtId="0" fontId="22" fillId="33" borderId="16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33" borderId="16" xfId="0" applyFont="1" applyFill="1" applyBorder="1" applyAlignment="1">
      <alignment vertical="center" wrapText="1"/>
    </xf>
    <xf numFmtId="49" fontId="14" fillId="0" borderId="13" xfId="0" applyNumberFormat="1" applyFont="1" applyBorder="1" applyAlignment="1">
      <alignment vertical="center"/>
    </xf>
    <xf numFmtId="0" fontId="22" fillId="33" borderId="16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186" fontId="13" fillId="0" borderId="17" xfId="63" applyNumberFormat="1" applyFont="1" applyFill="1" applyBorder="1" applyAlignment="1">
      <alignment horizontal="right" vertical="center"/>
    </xf>
    <xf numFmtId="49" fontId="20" fillId="0" borderId="19" xfId="0" applyNumberFormat="1" applyFont="1" applyFill="1" applyBorder="1" applyAlignment="1">
      <alignment horizontal="right" vertical="center" wrapText="1"/>
    </xf>
    <xf numFmtId="0" fontId="14" fillId="33" borderId="17" xfId="0" applyFont="1" applyFill="1" applyBorder="1" applyAlignment="1">
      <alignment vertical="center" wrapText="1"/>
    </xf>
    <xf numFmtId="186" fontId="14" fillId="0" borderId="17" xfId="63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 wrapText="1"/>
    </xf>
    <xf numFmtId="0" fontId="11" fillId="0" borderId="17" xfId="0" applyFont="1" applyBorder="1" applyAlignment="1" applyProtection="1">
      <alignment horizontal="center" vertical="top" wrapText="1"/>
      <protection locked="0"/>
    </xf>
    <xf numFmtId="176" fontId="22" fillId="0" borderId="17" xfId="50" applyFont="1" applyFill="1" applyBorder="1" applyAlignment="1">
      <alignment vertical="center" wrapText="1"/>
      <protection/>
    </xf>
    <xf numFmtId="176" fontId="21" fillId="0" borderId="17" xfId="50" applyFont="1" applyFill="1" applyBorder="1" applyAlignment="1">
      <alignment vertical="center" wrapText="1"/>
      <protection/>
    </xf>
    <xf numFmtId="49" fontId="13" fillId="0" borderId="17" xfId="0" applyNumberFormat="1" applyFont="1" applyBorder="1" applyAlignment="1">
      <alignment vertical="center" wrapText="1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vertical="center" wrapText="1"/>
      <protection locked="0"/>
    </xf>
    <xf numFmtId="0" fontId="14" fillId="0" borderId="21" xfId="0" applyNumberFormat="1" applyFont="1" applyFill="1" applyBorder="1" applyAlignment="1" applyProtection="1">
      <alignment horizontal="left" vertical="center"/>
      <protection locked="0"/>
    </xf>
    <xf numFmtId="186" fontId="19" fillId="0" borderId="17" xfId="0" applyNumberFormat="1" applyFont="1" applyBorder="1" applyAlignment="1">
      <alignment horizontal="right" vertical="center"/>
    </xf>
    <xf numFmtId="187" fontId="19" fillId="0" borderId="17" xfId="0" applyNumberFormat="1" applyFont="1" applyBorder="1" applyAlignment="1">
      <alignment horizontal="right" vertical="center"/>
    </xf>
    <xf numFmtId="187" fontId="19" fillId="0" borderId="17" xfId="0" applyNumberFormat="1" applyFont="1" applyBorder="1" applyAlignment="1">
      <alignment horizontal="right" vertical="center"/>
    </xf>
    <xf numFmtId="187" fontId="20" fillId="0" borderId="17" xfId="0" applyNumberFormat="1" applyFont="1" applyBorder="1" applyAlignment="1">
      <alignment horizontal="right" vertical="center"/>
    </xf>
    <xf numFmtId="186" fontId="14" fillId="0" borderId="17" xfId="0" applyNumberFormat="1" applyFont="1" applyFill="1" applyBorder="1" applyAlignment="1" applyProtection="1">
      <alignment horizontal="right" vertical="center"/>
      <protection locked="0"/>
    </xf>
    <xf numFmtId="187" fontId="14" fillId="0" borderId="17" xfId="0" applyNumberFormat="1" applyFont="1" applyFill="1" applyBorder="1" applyAlignment="1" applyProtection="1">
      <alignment horizontal="right" vertical="center"/>
      <protection locked="0"/>
    </xf>
    <xf numFmtId="186" fontId="13" fillId="0" borderId="17" xfId="0" applyNumberFormat="1" applyFont="1" applyFill="1" applyBorder="1" applyAlignment="1" applyProtection="1">
      <alignment horizontal="right" vertical="center"/>
      <protection locked="0"/>
    </xf>
    <xf numFmtId="187" fontId="13" fillId="0" borderId="17" xfId="0" applyNumberFormat="1" applyFont="1" applyFill="1" applyBorder="1" applyAlignment="1" applyProtection="1">
      <alignment horizontal="right" vertical="center"/>
      <protection locked="0"/>
    </xf>
    <xf numFmtId="186" fontId="14" fillId="0" borderId="17" xfId="0" applyNumberFormat="1" applyFont="1" applyFill="1" applyBorder="1" applyAlignment="1" applyProtection="1">
      <alignment horizontal="right" vertical="center"/>
      <protection/>
    </xf>
    <xf numFmtId="186" fontId="22" fillId="0" borderId="17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186" fontId="19" fillId="0" borderId="17" xfId="61" applyNumberFormat="1" applyFont="1" applyBorder="1" applyAlignment="1">
      <alignment horizontal="right" vertical="center"/>
      <protection/>
    </xf>
    <xf numFmtId="186" fontId="22" fillId="0" borderId="17" xfId="0" applyNumberFormat="1" applyFont="1" applyFill="1" applyBorder="1" applyAlignment="1">
      <alignment horizontal="right" vertical="center"/>
    </xf>
    <xf numFmtId="186" fontId="12" fillId="0" borderId="17" xfId="0" applyNumberFormat="1" applyFont="1" applyBorder="1" applyAlignment="1">
      <alignment horizontal="right" vertical="center"/>
    </xf>
    <xf numFmtId="176" fontId="21" fillId="0" borderId="16" xfId="49" applyFont="1" applyFill="1" applyBorder="1" applyAlignment="1">
      <alignment vertical="center" wrapText="1"/>
      <protection/>
    </xf>
    <xf numFmtId="49" fontId="14" fillId="0" borderId="1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75" zoomScaleNormal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5.75390625" style="2" customWidth="1"/>
    <col min="2" max="2" width="2.00390625" style="2" hidden="1" customWidth="1"/>
    <col min="3" max="3" width="32.75390625" style="2" customWidth="1"/>
    <col min="4" max="4" width="68.625" style="2" customWidth="1"/>
    <col min="5" max="5" width="16.125" style="30" customWidth="1"/>
    <col min="6" max="6" width="15.00390625" style="30" customWidth="1"/>
    <col min="7" max="7" width="16.25390625" style="5" customWidth="1"/>
    <col min="8" max="8" width="14.375" style="30" customWidth="1"/>
    <col min="9" max="9" width="11.625" style="3" hidden="1" customWidth="1"/>
    <col min="10" max="11" width="11.875" style="3" customWidth="1"/>
    <col min="12" max="16384" width="9.125" style="3" customWidth="1"/>
  </cols>
  <sheetData>
    <row r="1" spans="1:10" ht="12.75" customHeight="1">
      <c r="A1" s="174" t="s">
        <v>104</v>
      </c>
      <c r="B1" s="174"/>
      <c r="C1" s="174"/>
      <c r="D1" s="174"/>
      <c r="E1" s="174"/>
      <c r="F1" s="174"/>
      <c r="G1" s="174"/>
      <c r="H1" s="174"/>
      <c r="I1" s="35"/>
      <c r="J1" s="35"/>
    </row>
    <row r="2" spans="1:10" ht="12.75" customHeight="1">
      <c r="A2" s="174"/>
      <c r="B2" s="174"/>
      <c r="C2" s="174"/>
      <c r="D2" s="174"/>
      <c r="E2" s="174"/>
      <c r="F2" s="174"/>
      <c r="G2" s="174"/>
      <c r="H2" s="174"/>
      <c r="I2" s="35"/>
      <c r="J2" s="35"/>
    </row>
    <row r="3" spans="1:10" ht="12.75" customHeight="1">
      <c r="A3" s="174" t="s">
        <v>162</v>
      </c>
      <c r="B3" s="174"/>
      <c r="C3" s="174"/>
      <c r="D3" s="174"/>
      <c r="E3" s="174"/>
      <c r="F3" s="174"/>
      <c r="G3" s="174"/>
      <c r="H3" s="174"/>
      <c r="I3" s="35"/>
      <c r="J3" s="35"/>
    </row>
    <row r="4" spans="1:10" ht="7.5" customHeight="1">
      <c r="A4" s="174"/>
      <c r="B4" s="174"/>
      <c r="C4" s="174"/>
      <c r="D4" s="174"/>
      <c r="E4" s="174"/>
      <c r="F4" s="174"/>
      <c r="G4" s="174"/>
      <c r="H4" s="174"/>
      <c r="I4" s="35"/>
      <c r="J4" s="37"/>
    </row>
    <row r="5" spans="1:11" ht="15" customHeight="1">
      <c r="A5" s="1"/>
      <c r="B5" s="1"/>
      <c r="C5" s="1"/>
      <c r="D5" s="1"/>
      <c r="E5" s="29"/>
      <c r="F5" s="29"/>
      <c r="G5" s="29"/>
      <c r="H5" s="39" t="s">
        <v>11</v>
      </c>
      <c r="J5" s="15"/>
      <c r="K5" s="15"/>
    </row>
    <row r="6" spans="1:11" ht="58.5" customHeight="1">
      <c r="A6" s="175" t="s">
        <v>27</v>
      </c>
      <c r="B6" s="176"/>
      <c r="C6" s="177"/>
      <c r="D6" s="119" t="s">
        <v>40</v>
      </c>
      <c r="E6" s="120" t="s">
        <v>23</v>
      </c>
      <c r="F6" s="120" t="s">
        <v>163</v>
      </c>
      <c r="G6" s="120" t="s">
        <v>41</v>
      </c>
      <c r="H6" s="120" t="s">
        <v>33</v>
      </c>
      <c r="I6" s="9" t="s">
        <v>15</v>
      </c>
      <c r="J6" s="20"/>
      <c r="K6" s="16"/>
    </row>
    <row r="7" spans="1:16" ht="28.5" customHeight="1">
      <c r="A7" s="40"/>
      <c r="B7" s="41"/>
      <c r="C7" s="41"/>
      <c r="D7" s="42" t="s">
        <v>10</v>
      </c>
      <c r="E7" s="128">
        <f>E8+E10+E12+E15+E20+E27+E31+E35+E37+E40</f>
        <v>86218</v>
      </c>
      <c r="F7" s="128">
        <f>F8+F10+F12+F15+F20+F27+F31+F35+F37+F40</f>
        <v>48830</v>
      </c>
      <c r="G7" s="128">
        <f aca="true" t="shared" si="0" ref="G7:G42">F7-E7</f>
        <v>-37388</v>
      </c>
      <c r="H7" s="129">
        <f aca="true" t="shared" si="1" ref="H7:H17">F7/E7*100</f>
        <v>56.635505346911316</v>
      </c>
      <c r="I7" s="10"/>
      <c r="J7" s="15"/>
      <c r="K7" s="15"/>
      <c r="L7" s="15"/>
      <c r="M7" s="15"/>
      <c r="N7" s="15"/>
      <c r="O7" s="15"/>
      <c r="P7" s="15"/>
    </row>
    <row r="8" spans="1:11" ht="24.75" customHeight="1">
      <c r="A8" s="43" t="s">
        <v>30</v>
      </c>
      <c r="B8" s="144"/>
      <c r="C8" s="145" t="s">
        <v>36</v>
      </c>
      <c r="D8" s="45" t="s">
        <v>39</v>
      </c>
      <c r="E8" s="46">
        <f>SUM(E9:E9)</f>
        <v>39200</v>
      </c>
      <c r="F8" s="46">
        <f>SUM(F9:F9)</f>
        <v>18679</v>
      </c>
      <c r="G8" s="128">
        <f t="shared" si="0"/>
        <v>-20521</v>
      </c>
      <c r="H8" s="130">
        <f t="shared" si="1"/>
        <v>47.650510204081634</v>
      </c>
      <c r="I8" s="10"/>
      <c r="J8" s="21"/>
      <c r="K8" s="15"/>
    </row>
    <row r="9" spans="1:11" s="5" customFormat="1" ht="26.25" customHeight="1">
      <c r="A9" s="48" t="s">
        <v>30</v>
      </c>
      <c r="B9" s="146"/>
      <c r="C9" s="147" t="s">
        <v>28</v>
      </c>
      <c r="D9" s="50" t="s">
        <v>29</v>
      </c>
      <c r="E9" s="47">
        <v>39200</v>
      </c>
      <c r="F9" s="47">
        <v>18679</v>
      </c>
      <c r="G9" s="47">
        <f t="shared" si="0"/>
        <v>-20521</v>
      </c>
      <c r="H9" s="131">
        <f t="shared" si="1"/>
        <v>47.650510204081634</v>
      </c>
      <c r="I9" s="11"/>
      <c r="J9" s="22"/>
      <c r="K9" s="17"/>
    </row>
    <row r="10" spans="1:11" s="5" customFormat="1" ht="63.75" customHeight="1" hidden="1">
      <c r="A10" s="54" t="s">
        <v>30</v>
      </c>
      <c r="B10" s="148"/>
      <c r="C10" s="118" t="s">
        <v>99</v>
      </c>
      <c r="D10" s="121" t="s">
        <v>100</v>
      </c>
      <c r="E10" s="46">
        <f>E11</f>
        <v>0</v>
      </c>
      <c r="F10" s="46">
        <f>F11</f>
        <v>0</v>
      </c>
      <c r="G10" s="128">
        <f>F10-E10</f>
        <v>0</v>
      </c>
      <c r="H10" s="130">
        <v>0</v>
      </c>
      <c r="I10" s="11"/>
      <c r="J10" s="22"/>
      <c r="K10" s="17"/>
    </row>
    <row r="11" spans="1:11" s="5" customFormat="1" ht="67.5" customHeight="1" hidden="1">
      <c r="A11" s="48" t="s">
        <v>30</v>
      </c>
      <c r="B11" s="148"/>
      <c r="C11" s="117" t="s">
        <v>101</v>
      </c>
      <c r="D11" s="122" t="s">
        <v>102</v>
      </c>
      <c r="E11" s="47">
        <v>0</v>
      </c>
      <c r="F11" s="47">
        <v>0</v>
      </c>
      <c r="G11" s="47">
        <f>F11-E11</f>
        <v>0</v>
      </c>
      <c r="H11" s="131">
        <v>0</v>
      </c>
      <c r="I11" s="11"/>
      <c r="J11" s="22"/>
      <c r="K11" s="17"/>
    </row>
    <row r="12" spans="1:11" s="4" customFormat="1" ht="25.5" customHeight="1">
      <c r="A12" s="43" t="s">
        <v>30</v>
      </c>
      <c r="B12" s="149"/>
      <c r="C12" s="145" t="s">
        <v>6</v>
      </c>
      <c r="D12" s="44" t="s">
        <v>7</v>
      </c>
      <c r="E12" s="46">
        <f>SUM(E13:E14)</f>
        <v>19905</v>
      </c>
      <c r="F12" s="46">
        <f>SUM(F13:F14)</f>
        <v>16116</v>
      </c>
      <c r="G12" s="128">
        <f t="shared" si="0"/>
        <v>-3789</v>
      </c>
      <c r="H12" s="88">
        <f t="shared" si="1"/>
        <v>80.96458176337603</v>
      </c>
      <c r="I12" s="12"/>
      <c r="J12" s="23"/>
      <c r="K12" s="33"/>
    </row>
    <row r="13" spans="1:11" ht="42" customHeight="1">
      <c r="A13" s="51" t="s">
        <v>30</v>
      </c>
      <c r="B13" s="52"/>
      <c r="C13" s="150" t="s">
        <v>22</v>
      </c>
      <c r="D13" s="49" t="s">
        <v>90</v>
      </c>
      <c r="E13" s="47">
        <v>19899</v>
      </c>
      <c r="F13" s="47">
        <v>16111</v>
      </c>
      <c r="G13" s="47">
        <f t="shared" si="0"/>
        <v>-3788</v>
      </c>
      <c r="H13" s="89">
        <f t="shared" si="1"/>
        <v>80.96386753103171</v>
      </c>
      <c r="I13" s="10"/>
      <c r="J13" s="21"/>
      <c r="K13" s="15"/>
    </row>
    <row r="14" spans="1:11" ht="23.25" customHeight="1">
      <c r="A14" s="48" t="s">
        <v>30</v>
      </c>
      <c r="B14" s="148"/>
      <c r="C14" s="147" t="s">
        <v>2</v>
      </c>
      <c r="D14" s="49" t="s">
        <v>3</v>
      </c>
      <c r="E14" s="47">
        <v>6</v>
      </c>
      <c r="F14" s="47">
        <v>5</v>
      </c>
      <c r="G14" s="47">
        <f t="shared" si="0"/>
        <v>-1</v>
      </c>
      <c r="H14" s="89">
        <f t="shared" si="1"/>
        <v>83.33333333333334</v>
      </c>
      <c r="I14" s="10"/>
      <c r="J14" s="21"/>
      <c r="K14" s="15"/>
    </row>
    <row r="15" spans="1:11" s="4" customFormat="1" ht="27" customHeight="1">
      <c r="A15" s="43" t="s">
        <v>30</v>
      </c>
      <c r="B15" s="144"/>
      <c r="C15" s="145" t="s">
        <v>4</v>
      </c>
      <c r="D15" s="44" t="s">
        <v>5</v>
      </c>
      <c r="E15" s="46">
        <f>SUM(E16:E17)</f>
        <v>18070</v>
      </c>
      <c r="F15" s="46">
        <f>SUM(F16:F17)</f>
        <v>8238</v>
      </c>
      <c r="G15" s="46">
        <f t="shared" si="0"/>
        <v>-9832</v>
      </c>
      <c r="H15" s="88">
        <f t="shared" si="1"/>
        <v>45.58937465412286</v>
      </c>
      <c r="I15" s="12"/>
      <c r="J15" s="23"/>
      <c r="K15" s="28"/>
    </row>
    <row r="16" spans="1:11" s="4" customFormat="1" ht="26.25" customHeight="1">
      <c r="A16" s="48" t="s">
        <v>30</v>
      </c>
      <c r="B16" s="148"/>
      <c r="C16" s="147" t="s">
        <v>105</v>
      </c>
      <c r="D16" s="49" t="s">
        <v>106</v>
      </c>
      <c r="E16" s="47">
        <v>1262</v>
      </c>
      <c r="F16" s="47">
        <v>19</v>
      </c>
      <c r="G16" s="47">
        <f>F16-E16</f>
        <v>-1243</v>
      </c>
      <c r="H16" s="89">
        <f>F16/E16*100</f>
        <v>1.5055467511885896</v>
      </c>
      <c r="I16" s="12"/>
      <c r="J16" s="23"/>
      <c r="K16" s="28"/>
    </row>
    <row r="17" spans="1:11" ht="26.25" customHeight="1">
      <c r="A17" s="48" t="s">
        <v>30</v>
      </c>
      <c r="B17" s="148"/>
      <c r="C17" s="147" t="s">
        <v>107</v>
      </c>
      <c r="D17" s="49" t="s">
        <v>108</v>
      </c>
      <c r="E17" s="47">
        <v>16808</v>
      </c>
      <c r="F17" s="47">
        <v>8219</v>
      </c>
      <c r="G17" s="47">
        <f t="shared" si="0"/>
        <v>-8589</v>
      </c>
      <c r="H17" s="89">
        <f t="shared" si="1"/>
        <v>48.89933365064255</v>
      </c>
      <c r="I17" s="10"/>
      <c r="J17" s="21"/>
      <c r="K17" s="15"/>
    </row>
    <row r="18" spans="1:11" ht="63" customHeight="1" hidden="1">
      <c r="A18" s="54" t="s">
        <v>30</v>
      </c>
      <c r="B18" s="151"/>
      <c r="C18" s="152" t="s">
        <v>44</v>
      </c>
      <c r="D18" s="55" t="s">
        <v>32</v>
      </c>
      <c r="E18" s="46">
        <f>E19</f>
        <v>0</v>
      </c>
      <c r="F18" s="46">
        <f>F19</f>
        <v>0</v>
      </c>
      <c r="G18" s="46">
        <f t="shared" si="0"/>
        <v>0</v>
      </c>
      <c r="H18" s="88">
        <v>0</v>
      </c>
      <c r="I18" s="10"/>
      <c r="J18" s="15"/>
      <c r="K18" s="15"/>
    </row>
    <row r="19" spans="1:11" ht="38.25" customHeight="1" hidden="1">
      <c r="A19" s="48" t="s">
        <v>30</v>
      </c>
      <c r="B19" s="148"/>
      <c r="C19" s="150" t="s">
        <v>31</v>
      </c>
      <c r="D19" s="56" t="s">
        <v>9</v>
      </c>
      <c r="E19" s="47">
        <v>0</v>
      </c>
      <c r="F19" s="47">
        <v>0</v>
      </c>
      <c r="G19" s="47">
        <f t="shared" si="0"/>
        <v>0</v>
      </c>
      <c r="H19" s="89">
        <v>0</v>
      </c>
      <c r="I19" s="10"/>
      <c r="J19" s="15"/>
      <c r="K19" s="15"/>
    </row>
    <row r="20" spans="1:11" s="4" customFormat="1" ht="81">
      <c r="A20" s="57" t="s">
        <v>30</v>
      </c>
      <c r="B20" s="149"/>
      <c r="C20" s="145" t="s">
        <v>1</v>
      </c>
      <c r="D20" s="44" t="s">
        <v>25</v>
      </c>
      <c r="E20" s="46">
        <f>SUM(E21:E26)</f>
        <v>6153</v>
      </c>
      <c r="F20" s="46">
        <f>SUM(F21:F26)</f>
        <v>3035</v>
      </c>
      <c r="G20" s="46">
        <f t="shared" si="0"/>
        <v>-3118</v>
      </c>
      <c r="H20" s="88">
        <f aca="true" t="shared" si="2" ref="H20:H25">F20/E20*100</f>
        <v>49.32553226068585</v>
      </c>
      <c r="I20" s="12"/>
      <c r="J20" s="23"/>
      <c r="K20" s="8"/>
    </row>
    <row r="21" spans="1:11" ht="123" customHeight="1">
      <c r="A21" s="48" t="s">
        <v>30</v>
      </c>
      <c r="B21" s="148"/>
      <c r="C21" s="105" t="s">
        <v>109</v>
      </c>
      <c r="D21" s="58" t="s">
        <v>110</v>
      </c>
      <c r="E21" s="47">
        <v>5753</v>
      </c>
      <c r="F21" s="47">
        <v>2778</v>
      </c>
      <c r="G21" s="47">
        <f t="shared" si="0"/>
        <v>-2975</v>
      </c>
      <c r="H21" s="89">
        <f t="shared" si="2"/>
        <v>48.28784981748653</v>
      </c>
      <c r="I21" s="10"/>
      <c r="J21" s="21"/>
      <c r="K21" s="15"/>
    </row>
    <row r="22" spans="1:11" ht="122.25" customHeight="1">
      <c r="A22" s="48" t="s">
        <v>30</v>
      </c>
      <c r="B22" s="148"/>
      <c r="C22" s="105" t="s">
        <v>151</v>
      </c>
      <c r="D22" s="142" t="s">
        <v>150</v>
      </c>
      <c r="E22" s="47">
        <v>50</v>
      </c>
      <c r="F22" s="47">
        <v>55</v>
      </c>
      <c r="G22" s="47">
        <f t="shared" si="0"/>
        <v>5</v>
      </c>
      <c r="H22" s="89">
        <f t="shared" si="2"/>
        <v>110.00000000000001</v>
      </c>
      <c r="I22" s="38"/>
      <c r="J22" s="21"/>
      <c r="K22" s="15"/>
    </row>
    <row r="23" spans="1:11" ht="105" customHeight="1">
      <c r="A23" s="59" t="s">
        <v>30</v>
      </c>
      <c r="B23" s="153"/>
      <c r="C23" s="150" t="s">
        <v>111</v>
      </c>
      <c r="D23" s="81" t="s">
        <v>112</v>
      </c>
      <c r="E23" s="47">
        <v>350</v>
      </c>
      <c r="F23" s="47">
        <v>170</v>
      </c>
      <c r="G23" s="47">
        <f t="shared" si="0"/>
        <v>-180</v>
      </c>
      <c r="H23" s="89">
        <f t="shared" si="2"/>
        <v>48.57142857142857</v>
      </c>
      <c r="I23" s="38"/>
      <c r="J23" s="21"/>
      <c r="K23" s="15"/>
    </row>
    <row r="24" spans="1:11" ht="70.5" customHeight="1" hidden="1">
      <c r="A24" s="59" t="s">
        <v>30</v>
      </c>
      <c r="B24" s="153"/>
      <c r="C24" s="147" t="s">
        <v>113</v>
      </c>
      <c r="D24" s="81" t="s">
        <v>114</v>
      </c>
      <c r="E24" s="47">
        <v>0</v>
      </c>
      <c r="F24" s="47">
        <v>0</v>
      </c>
      <c r="G24" s="47">
        <f>F24-E24</f>
        <v>0</v>
      </c>
      <c r="H24" s="89" t="e">
        <f t="shared" si="2"/>
        <v>#DIV/0!</v>
      </c>
      <c r="I24" s="38"/>
      <c r="J24" s="21"/>
      <c r="K24" s="15"/>
    </row>
    <row r="25" spans="1:11" ht="70.5" customHeight="1" hidden="1">
      <c r="A25" s="59" t="s">
        <v>30</v>
      </c>
      <c r="B25" s="153"/>
      <c r="C25" s="147" t="s">
        <v>115</v>
      </c>
      <c r="D25" s="81" t="s">
        <v>116</v>
      </c>
      <c r="E25" s="47">
        <v>0</v>
      </c>
      <c r="F25" s="47">
        <v>0</v>
      </c>
      <c r="G25" s="47">
        <f>F25-E25</f>
        <v>0</v>
      </c>
      <c r="H25" s="89" t="e">
        <f t="shared" si="2"/>
        <v>#DIV/0!</v>
      </c>
      <c r="I25" s="38"/>
      <c r="J25" s="21"/>
      <c r="K25" s="15"/>
    </row>
    <row r="26" spans="1:11" ht="123" customHeight="1">
      <c r="A26" s="59" t="s">
        <v>30</v>
      </c>
      <c r="B26" s="153"/>
      <c r="C26" s="147" t="s">
        <v>164</v>
      </c>
      <c r="D26" s="81" t="s">
        <v>165</v>
      </c>
      <c r="E26" s="47">
        <v>0</v>
      </c>
      <c r="F26" s="47">
        <v>32</v>
      </c>
      <c r="G26" s="47">
        <f>F26-E26</f>
        <v>32</v>
      </c>
      <c r="H26" s="89">
        <v>0</v>
      </c>
      <c r="I26" s="38"/>
      <c r="J26" s="21"/>
      <c r="K26" s="15"/>
    </row>
    <row r="27" spans="1:11" ht="60.75" customHeight="1">
      <c r="A27" s="61" t="s">
        <v>30</v>
      </c>
      <c r="B27" s="154"/>
      <c r="C27" s="155" t="s">
        <v>21</v>
      </c>
      <c r="D27" s="63" t="s">
        <v>91</v>
      </c>
      <c r="E27" s="64">
        <f>SUM(E28:E30)</f>
        <v>1000</v>
      </c>
      <c r="F27" s="64">
        <f>SUM(F28:F30)</f>
        <v>1128</v>
      </c>
      <c r="G27" s="46">
        <f t="shared" si="0"/>
        <v>128</v>
      </c>
      <c r="H27" s="88">
        <f aca="true" t="shared" si="3" ref="H27:H38">F27/E27*100</f>
        <v>112.79999999999998</v>
      </c>
      <c r="I27" s="10"/>
      <c r="J27" s="21"/>
      <c r="K27" s="15"/>
    </row>
    <row r="28" spans="1:11" ht="64.5" customHeight="1">
      <c r="A28" s="109" t="s">
        <v>30</v>
      </c>
      <c r="B28" s="153"/>
      <c r="C28" s="116" t="s">
        <v>117</v>
      </c>
      <c r="D28" s="107" t="s">
        <v>118</v>
      </c>
      <c r="E28" s="108">
        <v>1000</v>
      </c>
      <c r="F28" s="60">
        <v>738</v>
      </c>
      <c r="G28" s="47">
        <f>E28-F28</f>
        <v>262</v>
      </c>
      <c r="H28" s="89">
        <f t="shared" si="3"/>
        <v>73.8</v>
      </c>
      <c r="I28" s="10"/>
      <c r="J28" s="21"/>
      <c r="K28" s="15"/>
    </row>
    <row r="29" spans="1:11" ht="64.5" customHeight="1">
      <c r="A29" s="109" t="s">
        <v>30</v>
      </c>
      <c r="B29" s="153"/>
      <c r="C29" s="115" t="s">
        <v>166</v>
      </c>
      <c r="D29" s="90" t="s">
        <v>121</v>
      </c>
      <c r="E29" s="108">
        <v>0</v>
      </c>
      <c r="F29" s="60">
        <v>240</v>
      </c>
      <c r="G29" s="47">
        <f>E29-F29</f>
        <v>-240</v>
      </c>
      <c r="H29" s="89">
        <v>0</v>
      </c>
      <c r="I29" s="10"/>
      <c r="J29" s="21"/>
      <c r="K29" s="15"/>
    </row>
    <row r="30" spans="1:11" ht="45" customHeight="1">
      <c r="A30" s="109" t="s">
        <v>30</v>
      </c>
      <c r="B30" s="156"/>
      <c r="C30" s="115" t="s">
        <v>119</v>
      </c>
      <c r="D30" s="90" t="s">
        <v>120</v>
      </c>
      <c r="E30" s="108">
        <v>0</v>
      </c>
      <c r="F30" s="60">
        <v>150</v>
      </c>
      <c r="G30" s="47">
        <f>E30-F30</f>
        <v>-150</v>
      </c>
      <c r="H30" s="89">
        <v>0</v>
      </c>
      <c r="I30" s="10"/>
      <c r="J30" s="21"/>
      <c r="K30" s="15"/>
    </row>
    <row r="31" spans="1:11" ht="40.5" customHeight="1">
      <c r="A31" s="65" t="s">
        <v>30</v>
      </c>
      <c r="B31" s="153"/>
      <c r="C31" s="157" t="s">
        <v>8</v>
      </c>
      <c r="D31" s="62" t="s">
        <v>19</v>
      </c>
      <c r="E31" s="64">
        <f>SUM(E32:E34)</f>
        <v>1600</v>
      </c>
      <c r="F31" s="64">
        <f>SUM(F32:F34)</f>
        <v>1085</v>
      </c>
      <c r="G31" s="46">
        <f t="shared" si="0"/>
        <v>-515</v>
      </c>
      <c r="H31" s="88">
        <f t="shared" si="3"/>
        <v>67.8125</v>
      </c>
      <c r="I31" s="10"/>
      <c r="J31" s="21"/>
      <c r="K31" s="15"/>
    </row>
    <row r="32" spans="1:11" ht="151.5" customHeight="1" hidden="1">
      <c r="A32" s="109" t="s">
        <v>30</v>
      </c>
      <c r="B32" s="153"/>
      <c r="C32" s="114" t="s">
        <v>122</v>
      </c>
      <c r="D32" s="106" t="s">
        <v>123</v>
      </c>
      <c r="E32" s="108">
        <v>0</v>
      </c>
      <c r="F32" s="108">
        <v>0</v>
      </c>
      <c r="G32" s="47">
        <f>E32-F32</f>
        <v>0</v>
      </c>
      <c r="H32" s="89" t="e">
        <f t="shared" si="3"/>
        <v>#DIV/0!</v>
      </c>
      <c r="I32" s="10"/>
      <c r="J32" s="21"/>
      <c r="K32" s="15"/>
    </row>
    <row r="33" spans="1:11" ht="165" customHeight="1">
      <c r="A33" s="48" t="s">
        <v>30</v>
      </c>
      <c r="B33" s="115"/>
      <c r="C33" s="113" t="s">
        <v>124</v>
      </c>
      <c r="D33" s="106" t="s">
        <v>156</v>
      </c>
      <c r="E33" s="47">
        <v>300</v>
      </c>
      <c r="F33" s="47">
        <v>0</v>
      </c>
      <c r="G33" s="47">
        <f t="shared" si="0"/>
        <v>-300</v>
      </c>
      <c r="H33" s="89">
        <f t="shared" si="3"/>
        <v>0</v>
      </c>
      <c r="I33" s="10"/>
      <c r="J33" s="21"/>
      <c r="K33" s="15"/>
    </row>
    <row r="34" spans="1:11" ht="87" customHeight="1">
      <c r="A34" s="48" t="s">
        <v>30</v>
      </c>
      <c r="B34" s="148"/>
      <c r="C34" s="150" t="s">
        <v>125</v>
      </c>
      <c r="D34" s="49" t="s">
        <v>126</v>
      </c>
      <c r="E34" s="47">
        <v>1300</v>
      </c>
      <c r="F34" s="47">
        <v>1085</v>
      </c>
      <c r="G34" s="47">
        <f t="shared" si="0"/>
        <v>-215</v>
      </c>
      <c r="H34" s="89">
        <f t="shared" si="3"/>
        <v>83.46153846153847</v>
      </c>
      <c r="I34" s="10"/>
      <c r="J34" s="21"/>
      <c r="K34" s="15"/>
    </row>
    <row r="35" spans="1:11" ht="36" customHeight="1">
      <c r="A35" s="66" t="s">
        <v>30</v>
      </c>
      <c r="B35" s="158"/>
      <c r="C35" s="159" t="s">
        <v>128</v>
      </c>
      <c r="D35" s="67" t="s">
        <v>127</v>
      </c>
      <c r="E35" s="64">
        <f>E36</f>
        <v>40</v>
      </c>
      <c r="F35" s="64">
        <f>F36</f>
        <v>18</v>
      </c>
      <c r="G35" s="46">
        <f>F35-E35</f>
        <v>-22</v>
      </c>
      <c r="H35" s="88">
        <f t="shared" si="3"/>
        <v>45</v>
      </c>
      <c r="I35" s="10"/>
      <c r="J35" s="21"/>
      <c r="K35" s="15"/>
    </row>
    <row r="36" spans="1:11" ht="69.75" customHeight="1">
      <c r="A36" s="48" t="s">
        <v>30</v>
      </c>
      <c r="B36" s="148"/>
      <c r="C36" s="147" t="s">
        <v>129</v>
      </c>
      <c r="D36" s="49" t="s">
        <v>130</v>
      </c>
      <c r="E36" s="47">
        <v>40</v>
      </c>
      <c r="F36" s="47">
        <v>18</v>
      </c>
      <c r="G36" s="47">
        <f>F36-E36</f>
        <v>-22</v>
      </c>
      <c r="H36" s="89">
        <f t="shared" si="3"/>
        <v>45</v>
      </c>
      <c r="I36" s="10"/>
      <c r="J36" s="21"/>
      <c r="K36" s="15"/>
    </row>
    <row r="37" spans="1:11" s="7" customFormat="1" ht="44.25" customHeight="1">
      <c r="A37" s="66" t="s">
        <v>30</v>
      </c>
      <c r="B37" s="158"/>
      <c r="C37" s="159" t="s">
        <v>20</v>
      </c>
      <c r="D37" s="67" t="s">
        <v>34</v>
      </c>
      <c r="E37" s="64">
        <f>SUM(E38:E39)</f>
        <v>250</v>
      </c>
      <c r="F37" s="64">
        <f>SUM(F38:F39)</f>
        <v>47</v>
      </c>
      <c r="G37" s="46">
        <f t="shared" si="0"/>
        <v>-203</v>
      </c>
      <c r="H37" s="88">
        <f t="shared" si="3"/>
        <v>18.8</v>
      </c>
      <c r="I37" s="13"/>
      <c r="J37" s="24"/>
      <c r="K37" s="18"/>
    </row>
    <row r="38" spans="1:11" ht="82.5" customHeight="1">
      <c r="A38" s="48" t="s">
        <v>30</v>
      </c>
      <c r="B38" s="148"/>
      <c r="C38" s="160" t="s">
        <v>131</v>
      </c>
      <c r="D38" s="49" t="s">
        <v>132</v>
      </c>
      <c r="E38" s="47">
        <v>200</v>
      </c>
      <c r="F38" s="47">
        <v>5</v>
      </c>
      <c r="G38" s="47">
        <f t="shared" si="0"/>
        <v>-195</v>
      </c>
      <c r="H38" s="89">
        <f t="shared" si="3"/>
        <v>2.5</v>
      </c>
      <c r="I38" s="10"/>
      <c r="J38" s="21"/>
      <c r="K38" s="15"/>
    </row>
    <row r="39" spans="1:11" ht="66.75" customHeight="1">
      <c r="A39" s="48" t="s">
        <v>30</v>
      </c>
      <c r="B39" s="148"/>
      <c r="C39" s="105" t="s">
        <v>133</v>
      </c>
      <c r="D39" s="90" t="s">
        <v>134</v>
      </c>
      <c r="E39" s="47">
        <v>50</v>
      </c>
      <c r="F39" s="47">
        <v>42</v>
      </c>
      <c r="G39" s="47">
        <f>F39-E39</f>
        <v>-8</v>
      </c>
      <c r="H39" s="89">
        <f>F39/E39*100</f>
        <v>84</v>
      </c>
      <c r="I39" s="10"/>
      <c r="J39" s="21"/>
      <c r="K39" s="15"/>
    </row>
    <row r="40" spans="1:11" ht="24.75" customHeight="1">
      <c r="A40" s="57" t="s">
        <v>30</v>
      </c>
      <c r="B40" s="149"/>
      <c r="C40" s="161" t="s">
        <v>37</v>
      </c>
      <c r="D40" s="67" t="s">
        <v>38</v>
      </c>
      <c r="E40" s="46">
        <f>SUM(E41:E42)</f>
        <v>0</v>
      </c>
      <c r="F40" s="46">
        <f>SUM(F41:F42)</f>
        <v>484</v>
      </c>
      <c r="G40" s="46">
        <f t="shared" si="0"/>
        <v>484</v>
      </c>
      <c r="H40" s="88">
        <v>0</v>
      </c>
      <c r="I40" s="10"/>
      <c r="J40" s="21"/>
      <c r="K40" s="15"/>
    </row>
    <row r="41" spans="1:11" ht="42.75" customHeight="1">
      <c r="A41" s="53" t="s">
        <v>30</v>
      </c>
      <c r="B41" s="52"/>
      <c r="C41" s="147" t="s">
        <v>135</v>
      </c>
      <c r="D41" s="49" t="s">
        <v>136</v>
      </c>
      <c r="E41" s="47">
        <v>0</v>
      </c>
      <c r="F41" s="47">
        <v>0</v>
      </c>
      <c r="G41" s="47">
        <f t="shared" si="0"/>
        <v>0</v>
      </c>
      <c r="H41" s="89">
        <v>0</v>
      </c>
      <c r="I41" s="10"/>
      <c r="J41" s="21"/>
      <c r="K41" s="15"/>
    </row>
    <row r="42" spans="1:11" ht="39.75" customHeight="1">
      <c r="A42" s="171" t="s">
        <v>30</v>
      </c>
      <c r="B42" s="162"/>
      <c r="C42" s="163" t="s">
        <v>137</v>
      </c>
      <c r="D42" s="123" t="s">
        <v>138</v>
      </c>
      <c r="E42" s="47">
        <v>0</v>
      </c>
      <c r="F42" s="47">
        <v>484</v>
      </c>
      <c r="G42" s="47">
        <f t="shared" si="0"/>
        <v>484</v>
      </c>
      <c r="H42" s="89">
        <v>0</v>
      </c>
      <c r="I42" s="10"/>
      <c r="J42" s="21"/>
      <c r="K42" s="15"/>
    </row>
    <row r="43" spans="1:11" s="87" customFormat="1" ht="24" customHeight="1">
      <c r="A43" s="82" t="s">
        <v>30</v>
      </c>
      <c r="B43" s="164"/>
      <c r="C43" s="143" t="s">
        <v>43</v>
      </c>
      <c r="D43" s="83" t="s">
        <v>42</v>
      </c>
      <c r="E43" s="132">
        <f>E44+E48+E49</f>
        <v>217633</v>
      </c>
      <c r="F43" s="132">
        <f>F44+F48+F49</f>
        <v>118701</v>
      </c>
      <c r="G43" s="46">
        <f aca="true" t="shared" si="4" ref="G43:G56">F43-E43</f>
        <v>-98932</v>
      </c>
      <c r="H43" s="133">
        <f aca="true" t="shared" si="5" ref="H43:H49">F43/E43*100</f>
        <v>54.54182040407475</v>
      </c>
      <c r="I43" s="84"/>
      <c r="J43" s="85"/>
      <c r="K43" s="86"/>
    </row>
    <row r="44" spans="1:11" s="87" customFormat="1" ht="66" customHeight="1">
      <c r="A44" s="82" t="s">
        <v>30</v>
      </c>
      <c r="B44" s="172" t="s">
        <v>46</v>
      </c>
      <c r="C44" s="173"/>
      <c r="D44" s="91" t="s">
        <v>45</v>
      </c>
      <c r="E44" s="132">
        <f>SUM(E45:E47)</f>
        <v>203347</v>
      </c>
      <c r="F44" s="132">
        <f>SUM(F45:F47)</f>
        <v>119584</v>
      </c>
      <c r="G44" s="46">
        <f t="shared" si="4"/>
        <v>-83763</v>
      </c>
      <c r="H44" s="133">
        <f t="shared" si="5"/>
        <v>58.80785061987637</v>
      </c>
      <c r="I44" s="84"/>
      <c r="J44" s="85"/>
      <c r="K44" s="86"/>
    </row>
    <row r="45" spans="1:11" ht="40.5" customHeight="1">
      <c r="A45" s="70" t="s">
        <v>30</v>
      </c>
      <c r="B45" s="165"/>
      <c r="C45" s="166" t="s">
        <v>152</v>
      </c>
      <c r="D45" s="125" t="s">
        <v>157</v>
      </c>
      <c r="E45" s="134">
        <v>745</v>
      </c>
      <c r="F45" s="134">
        <v>424</v>
      </c>
      <c r="G45" s="47">
        <f t="shared" si="4"/>
        <v>-321</v>
      </c>
      <c r="H45" s="135">
        <f t="shared" si="5"/>
        <v>56.91275167785235</v>
      </c>
      <c r="I45" s="10"/>
      <c r="J45" s="21"/>
      <c r="K45" s="15"/>
    </row>
    <row r="46" spans="1:11" s="6" customFormat="1" ht="46.5" customHeight="1">
      <c r="A46" s="71" t="s">
        <v>30</v>
      </c>
      <c r="B46" s="167"/>
      <c r="C46" s="168" t="s">
        <v>153</v>
      </c>
      <c r="D46" s="125" t="s">
        <v>158</v>
      </c>
      <c r="E46" s="134">
        <v>170602</v>
      </c>
      <c r="F46" s="134">
        <v>91920</v>
      </c>
      <c r="G46" s="47">
        <f t="shared" si="4"/>
        <v>-78682</v>
      </c>
      <c r="H46" s="135">
        <f t="shared" si="5"/>
        <v>53.87979038932721</v>
      </c>
      <c r="I46" s="14"/>
      <c r="J46" s="25"/>
      <c r="K46" s="19"/>
    </row>
    <row r="47" spans="1:11" ht="23.25" customHeight="1">
      <c r="A47" s="73" t="s">
        <v>30</v>
      </c>
      <c r="B47" s="169"/>
      <c r="C47" s="163" t="s">
        <v>154</v>
      </c>
      <c r="D47" s="124" t="s">
        <v>16</v>
      </c>
      <c r="E47" s="134">
        <v>32000</v>
      </c>
      <c r="F47" s="134">
        <v>27240</v>
      </c>
      <c r="G47" s="47">
        <f t="shared" si="4"/>
        <v>-4760</v>
      </c>
      <c r="H47" s="135">
        <f t="shared" si="5"/>
        <v>85.125</v>
      </c>
      <c r="I47" s="10"/>
      <c r="J47" s="21"/>
      <c r="K47" s="15"/>
    </row>
    <row r="48" spans="1:11" ht="42.75" customHeight="1">
      <c r="A48" s="72" t="s">
        <v>30</v>
      </c>
      <c r="B48" s="167"/>
      <c r="C48" s="168" t="s">
        <v>139</v>
      </c>
      <c r="D48" s="126" t="s">
        <v>140</v>
      </c>
      <c r="E48" s="134">
        <v>0</v>
      </c>
      <c r="F48" s="134">
        <v>63</v>
      </c>
      <c r="G48" s="47">
        <f t="shared" si="4"/>
        <v>63</v>
      </c>
      <c r="H48" s="135">
        <v>0</v>
      </c>
      <c r="I48" s="10"/>
      <c r="J48" s="21"/>
      <c r="K48" s="15"/>
    </row>
    <row r="49" spans="1:11" ht="81" customHeight="1">
      <c r="A49" s="72" t="s">
        <v>30</v>
      </c>
      <c r="B49" s="167"/>
      <c r="C49" s="168" t="s">
        <v>159</v>
      </c>
      <c r="D49" s="124" t="s">
        <v>160</v>
      </c>
      <c r="E49" s="134">
        <v>14286</v>
      </c>
      <c r="F49" s="134">
        <v>-946</v>
      </c>
      <c r="G49" s="47">
        <f t="shared" si="4"/>
        <v>-15232</v>
      </c>
      <c r="H49" s="135">
        <f t="shared" si="5"/>
        <v>-6.621867562648746</v>
      </c>
      <c r="I49" s="10"/>
      <c r="J49" s="21"/>
      <c r="K49" s="15"/>
    </row>
    <row r="50" spans="1:11" ht="29.25" customHeight="1">
      <c r="A50" s="68"/>
      <c r="B50" s="165"/>
      <c r="C50" s="170"/>
      <c r="D50" s="127" t="s">
        <v>26</v>
      </c>
      <c r="E50" s="136">
        <f>E7+E43</f>
        <v>303851</v>
      </c>
      <c r="F50" s="136">
        <f>F7+F43</f>
        <v>167531</v>
      </c>
      <c r="G50" s="46">
        <f t="shared" si="4"/>
        <v>-136320</v>
      </c>
      <c r="H50" s="133">
        <f>F50/E50*100</f>
        <v>55.13590542733115</v>
      </c>
      <c r="I50" s="10"/>
      <c r="J50" s="21"/>
      <c r="K50" s="15"/>
    </row>
    <row r="51" spans="1:11" s="4" customFormat="1" ht="23.25" customHeight="1">
      <c r="A51" s="69"/>
      <c r="B51" s="180" t="s">
        <v>55</v>
      </c>
      <c r="C51" s="181"/>
      <c r="D51" s="94" t="s">
        <v>35</v>
      </c>
      <c r="E51" s="137">
        <f>SUM(E52:E56)</f>
        <v>945</v>
      </c>
      <c r="F51" s="137">
        <f>SUM(F52:F56)</f>
        <v>316</v>
      </c>
      <c r="G51" s="46">
        <f aca="true" t="shared" si="6" ref="G51:G84">F51-E51</f>
        <v>-629</v>
      </c>
      <c r="H51" s="133">
        <f aca="true" t="shared" si="7" ref="H51:H84">F51/E51*100</f>
        <v>33.43915343915344</v>
      </c>
      <c r="I51" s="12"/>
      <c r="J51" s="23"/>
      <c r="K51" s="8"/>
    </row>
    <row r="52" spans="1:11" ht="86.25" customHeight="1">
      <c r="A52" s="68"/>
      <c r="B52" s="178" t="s">
        <v>47</v>
      </c>
      <c r="C52" s="179"/>
      <c r="D52" s="93" t="s">
        <v>48</v>
      </c>
      <c r="E52" s="138">
        <v>516</v>
      </c>
      <c r="F52" s="138">
        <v>129</v>
      </c>
      <c r="G52" s="47">
        <f t="shared" si="4"/>
        <v>-387</v>
      </c>
      <c r="H52" s="135">
        <f t="shared" si="7"/>
        <v>25</v>
      </c>
      <c r="I52" s="10"/>
      <c r="J52" s="21"/>
      <c r="K52" s="15"/>
    </row>
    <row r="53" spans="1:11" ht="88.5" customHeight="1" hidden="1">
      <c r="A53" s="68"/>
      <c r="B53" s="178" t="s">
        <v>49</v>
      </c>
      <c r="C53" s="179"/>
      <c r="D53" s="93" t="s">
        <v>50</v>
      </c>
      <c r="E53" s="138">
        <v>0</v>
      </c>
      <c r="F53" s="138">
        <v>0</v>
      </c>
      <c r="G53" s="47">
        <f t="shared" si="4"/>
        <v>0</v>
      </c>
      <c r="H53" s="135" t="e">
        <f t="shared" si="7"/>
        <v>#DIV/0!</v>
      </c>
      <c r="I53" s="10"/>
      <c r="J53" s="21"/>
      <c r="K53" s="15"/>
    </row>
    <row r="54" spans="1:11" ht="32.25" customHeight="1" hidden="1">
      <c r="A54" s="68"/>
      <c r="B54" s="178" t="s">
        <v>141</v>
      </c>
      <c r="C54" s="179"/>
      <c r="D54" s="93" t="s">
        <v>142</v>
      </c>
      <c r="E54" s="138">
        <v>0</v>
      </c>
      <c r="F54" s="138">
        <v>0</v>
      </c>
      <c r="G54" s="47">
        <f t="shared" si="4"/>
        <v>0</v>
      </c>
      <c r="H54" s="135" t="e">
        <f t="shared" si="7"/>
        <v>#DIV/0!</v>
      </c>
      <c r="I54" s="10"/>
      <c r="J54" s="21"/>
      <c r="K54" s="15"/>
    </row>
    <row r="55" spans="1:11" ht="23.25" customHeight="1">
      <c r="A55" s="68"/>
      <c r="B55" s="178" t="s">
        <v>51</v>
      </c>
      <c r="C55" s="179"/>
      <c r="D55" s="93" t="s">
        <v>52</v>
      </c>
      <c r="E55" s="138">
        <v>140</v>
      </c>
      <c r="F55" s="138">
        <v>0</v>
      </c>
      <c r="G55" s="47">
        <f t="shared" si="4"/>
        <v>-140</v>
      </c>
      <c r="H55" s="135">
        <f t="shared" si="7"/>
        <v>0</v>
      </c>
      <c r="I55" s="10"/>
      <c r="J55" s="21"/>
      <c r="K55" s="15"/>
    </row>
    <row r="56" spans="1:11" ht="23.25" customHeight="1">
      <c r="A56" s="68"/>
      <c r="B56" s="178" t="s">
        <v>53</v>
      </c>
      <c r="C56" s="179"/>
      <c r="D56" s="93" t="s">
        <v>54</v>
      </c>
      <c r="E56" s="138">
        <v>289</v>
      </c>
      <c r="F56" s="138">
        <v>187</v>
      </c>
      <c r="G56" s="47">
        <f t="shared" si="4"/>
        <v>-102</v>
      </c>
      <c r="H56" s="135">
        <f t="shared" si="7"/>
        <v>64.70588235294117</v>
      </c>
      <c r="I56" s="10"/>
      <c r="J56" s="21"/>
      <c r="K56" s="15"/>
    </row>
    <row r="57" spans="1:11" ht="43.5" customHeight="1">
      <c r="A57" s="69"/>
      <c r="B57" s="184" t="s">
        <v>56</v>
      </c>
      <c r="C57" s="185"/>
      <c r="D57" s="94" t="s">
        <v>17</v>
      </c>
      <c r="E57" s="46">
        <f>SUM(E58:E58)</f>
        <v>455</v>
      </c>
      <c r="F57" s="46">
        <f>SUM(F58:F58)</f>
        <v>10</v>
      </c>
      <c r="G57" s="46">
        <f t="shared" si="6"/>
        <v>-445</v>
      </c>
      <c r="H57" s="133">
        <f t="shared" si="7"/>
        <v>2.197802197802198</v>
      </c>
      <c r="I57" s="10"/>
      <c r="J57" s="21"/>
      <c r="K57" s="15"/>
    </row>
    <row r="58" spans="1:11" ht="65.25" customHeight="1">
      <c r="A58" s="69"/>
      <c r="B58" s="182" t="s">
        <v>57</v>
      </c>
      <c r="C58" s="183"/>
      <c r="D58" s="90" t="s">
        <v>58</v>
      </c>
      <c r="E58" s="47">
        <v>455</v>
      </c>
      <c r="F58" s="47">
        <v>10</v>
      </c>
      <c r="G58" s="47">
        <f t="shared" si="6"/>
        <v>-445</v>
      </c>
      <c r="H58" s="135">
        <f t="shared" si="7"/>
        <v>2.197802197802198</v>
      </c>
      <c r="I58" s="10"/>
      <c r="J58" s="21"/>
      <c r="K58" s="15"/>
    </row>
    <row r="59" spans="1:11" s="92" customFormat="1" ht="23.25" customHeight="1">
      <c r="A59" s="70"/>
      <c r="B59" s="184" t="s">
        <v>59</v>
      </c>
      <c r="C59" s="185"/>
      <c r="D59" s="94" t="s">
        <v>18</v>
      </c>
      <c r="E59" s="46">
        <f>E60+E61+E62+E63</f>
        <v>54711</v>
      </c>
      <c r="F59" s="46">
        <f>SUM(F60:F63)</f>
        <v>10558</v>
      </c>
      <c r="G59" s="46">
        <f t="shared" si="6"/>
        <v>-44153</v>
      </c>
      <c r="H59" s="133">
        <f t="shared" si="7"/>
        <v>19.297764617718556</v>
      </c>
      <c r="I59" s="95"/>
      <c r="J59" s="96"/>
      <c r="K59" s="97"/>
    </row>
    <row r="60" spans="1:11" s="92" customFormat="1" ht="22.5" customHeight="1" hidden="1">
      <c r="A60" s="70"/>
      <c r="B60" s="182" t="s">
        <v>143</v>
      </c>
      <c r="C60" s="183"/>
      <c r="D60" s="90" t="s">
        <v>144</v>
      </c>
      <c r="E60" s="47">
        <v>0</v>
      </c>
      <c r="F60" s="47">
        <v>0</v>
      </c>
      <c r="G60" s="47">
        <f t="shared" si="6"/>
        <v>0</v>
      </c>
      <c r="H60" s="135" t="e">
        <f t="shared" si="7"/>
        <v>#DIV/0!</v>
      </c>
      <c r="I60" s="95"/>
      <c r="J60" s="96"/>
      <c r="K60" s="97"/>
    </row>
    <row r="61" spans="1:11" s="92" customFormat="1" ht="22.5" customHeight="1" hidden="1">
      <c r="A61" s="70"/>
      <c r="B61" s="182" t="s">
        <v>60</v>
      </c>
      <c r="C61" s="183"/>
      <c r="D61" s="90" t="s">
        <v>61</v>
      </c>
      <c r="E61" s="47"/>
      <c r="F61" s="47"/>
      <c r="G61" s="47">
        <f t="shared" si="6"/>
        <v>0</v>
      </c>
      <c r="H61" s="135" t="e">
        <f t="shared" si="7"/>
        <v>#DIV/0!</v>
      </c>
      <c r="I61" s="95"/>
      <c r="J61" s="96"/>
      <c r="K61" s="97"/>
    </row>
    <row r="62" spans="1:11" s="92" customFormat="1" ht="22.5" customHeight="1">
      <c r="A62" s="70"/>
      <c r="B62" s="182" t="s">
        <v>62</v>
      </c>
      <c r="C62" s="183"/>
      <c r="D62" s="90" t="s">
        <v>63</v>
      </c>
      <c r="E62" s="47">
        <v>53551</v>
      </c>
      <c r="F62" s="47">
        <v>10458</v>
      </c>
      <c r="G62" s="47">
        <f t="shared" si="6"/>
        <v>-43093</v>
      </c>
      <c r="H62" s="135">
        <f t="shared" si="7"/>
        <v>19.52904707661855</v>
      </c>
      <c r="I62" s="95"/>
      <c r="J62" s="96"/>
      <c r="K62" s="97"/>
    </row>
    <row r="63" spans="1:11" s="92" customFormat="1" ht="42.75" customHeight="1">
      <c r="A63" s="70"/>
      <c r="B63" s="182" t="s">
        <v>64</v>
      </c>
      <c r="C63" s="183"/>
      <c r="D63" s="90" t="s">
        <v>65</v>
      </c>
      <c r="E63" s="47">
        <v>1160</v>
      </c>
      <c r="F63" s="47">
        <v>100</v>
      </c>
      <c r="G63" s="47">
        <f t="shared" si="6"/>
        <v>-1060</v>
      </c>
      <c r="H63" s="135">
        <f t="shared" si="7"/>
        <v>8.620689655172415</v>
      </c>
      <c r="I63" s="95"/>
      <c r="J63" s="96"/>
      <c r="K63" s="97"/>
    </row>
    <row r="64" spans="1:11" s="92" customFormat="1" ht="24.75" customHeight="1">
      <c r="A64" s="70"/>
      <c r="B64" s="184" t="s">
        <v>66</v>
      </c>
      <c r="C64" s="185"/>
      <c r="D64" s="94" t="s">
        <v>161</v>
      </c>
      <c r="E64" s="46">
        <f>SUM(E65:E68)</f>
        <v>151305</v>
      </c>
      <c r="F64" s="46">
        <f>SUM(F65:F68)</f>
        <v>55975</v>
      </c>
      <c r="G64" s="46">
        <f t="shared" si="6"/>
        <v>-95330</v>
      </c>
      <c r="H64" s="133">
        <f t="shared" si="7"/>
        <v>36.99481180397211</v>
      </c>
      <c r="I64" s="95"/>
      <c r="J64" s="96"/>
      <c r="K64" s="97"/>
    </row>
    <row r="65" spans="1:11" s="92" customFormat="1" ht="25.5" customHeight="1">
      <c r="A65" s="70"/>
      <c r="B65" s="182" t="s">
        <v>67</v>
      </c>
      <c r="C65" s="183"/>
      <c r="D65" s="90" t="s">
        <v>68</v>
      </c>
      <c r="E65" s="47">
        <v>22159</v>
      </c>
      <c r="F65" s="47">
        <v>10787</v>
      </c>
      <c r="G65" s="47">
        <f t="shared" si="6"/>
        <v>-11372</v>
      </c>
      <c r="H65" s="135">
        <f t="shared" si="7"/>
        <v>48.67999458459317</v>
      </c>
      <c r="I65" s="95"/>
      <c r="J65" s="96"/>
      <c r="K65" s="97"/>
    </row>
    <row r="66" spans="1:11" s="92" customFormat="1" ht="25.5" customHeight="1">
      <c r="A66" s="70"/>
      <c r="B66" s="186" t="s">
        <v>69</v>
      </c>
      <c r="C66" s="187"/>
      <c r="D66" s="90" t="s">
        <v>70</v>
      </c>
      <c r="E66" s="47">
        <v>82025</v>
      </c>
      <c r="F66" s="47">
        <v>34845</v>
      </c>
      <c r="G66" s="47">
        <f t="shared" si="6"/>
        <v>-47180</v>
      </c>
      <c r="H66" s="135">
        <f t="shared" si="7"/>
        <v>42.480950929594634</v>
      </c>
      <c r="I66" s="95"/>
      <c r="J66" s="96"/>
      <c r="K66" s="97"/>
    </row>
    <row r="67" spans="1:11" s="92" customFormat="1" ht="26.25" customHeight="1">
      <c r="A67" s="70"/>
      <c r="B67" s="186" t="s">
        <v>145</v>
      </c>
      <c r="C67" s="183"/>
      <c r="D67" s="90" t="s">
        <v>146</v>
      </c>
      <c r="E67" s="47">
        <v>47121</v>
      </c>
      <c r="F67" s="47">
        <v>10343</v>
      </c>
      <c r="G67" s="47">
        <f>F67-E67</f>
        <v>-36778</v>
      </c>
      <c r="H67" s="135">
        <f>F67/E67*100</f>
        <v>21.949873729335113</v>
      </c>
      <c r="I67" s="95"/>
      <c r="J67" s="96"/>
      <c r="K67" s="97"/>
    </row>
    <row r="68" spans="1:11" s="92" customFormat="1" ht="45" customHeight="1" hidden="1">
      <c r="A68" s="70"/>
      <c r="B68" s="186" t="s">
        <v>147</v>
      </c>
      <c r="C68" s="183"/>
      <c r="D68" s="90" t="s">
        <v>148</v>
      </c>
      <c r="E68" s="47">
        <v>0</v>
      </c>
      <c r="F68" s="47">
        <v>0</v>
      </c>
      <c r="G68" s="47">
        <f>F68-E68</f>
        <v>0</v>
      </c>
      <c r="H68" s="135" t="e">
        <f>F68/E68*100</f>
        <v>#DIV/0!</v>
      </c>
      <c r="I68" s="95"/>
      <c r="J68" s="96"/>
      <c r="K68" s="97"/>
    </row>
    <row r="69" spans="1:11" s="92" customFormat="1" ht="19.5" customHeight="1" hidden="1">
      <c r="A69" s="70"/>
      <c r="B69" s="184" t="s">
        <v>71</v>
      </c>
      <c r="C69" s="185"/>
      <c r="D69" s="94" t="s">
        <v>12</v>
      </c>
      <c r="E69" s="46">
        <f>SUM(E70:E70)</f>
        <v>0</v>
      </c>
      <c r="F69" s="46">
        <f>SUM(F70:F70)</f>
        <v>0</v>
      </c>
      <c r="G69" s="46">
        <f t="shared" si="6"/>
        <v>0</v>
      </c>
      <c r="H69" s="133" t="e">
        <f t="shared" si="7"/>
        <v>#DIV/0!</v>
      </c>
      <c r="I69" s="95"/>
      <c r="J69" s="96"/>
      <c r="K69" s="97"/>
    </row>
    <row r="70" spans="1:11" s="92" customFormat="1" ht="47.25" customHeight="1" hidden="1">
      <c r="A70" s="70"/>
      <c r="B70" s="182" t="s">
        <v>72</v>
      </c>
      <c r="C70" s="183"/>
      <c r="D70" s="90" t="s">
        <v>73</v>
      </c>
      <c r="E70" s="47">
        <v>0</v>
      </c>
      <c r="F70" s="47">
        <v>0</v>
      </c>
      <c r="G70" s="47">
        <f t="shared" si="6"/>
        <v>0</v>
      </c>
      <c r="H70" s="135" t="e">
        <f t="shared" si="7"/>
        <v>#DIV/0!</v>
      </c>
      <c r="I70" s="95"/>
      <c r="J70" s="96"/>
      <c r="K70" s="97"/>
    </row>
    <row r="71" spans="1:11" s="92" customFormat="1" ht="25.5" customHeight="1">
      <c r="A71" s="70"/>
      <c r="B71" s="184" t="s">
        <v>74</v>
      </c>
      <c r="C71" s="185"/>
      <c r="D71" s="94" t="s">
        <v>92</v>
      </c>
      <c r="E71" s="46">
        <f>SUM(E72:E73)</f>
        <v>12273</v>
      </c>
      <c r="F71" s="46">
        <f>SUM(F72:F73)</f>
        <v>5316</v>
      </c>
      <c r="G71" s="46">
        <f t="shared" si="6"/>
        <v>-6957</v>
      </c>
      <c r="H71" s="133">
        <f t="shared" si="7"/>
        <v>43.314593009044245</v>
      </c>
      <c r="I71" s="95"/>
      <c r="J71" s="96"/>
      <c r="K71" s="97"/>
    </row>
    <row r="72" spans="1:11" s="92" customFormat="1" ht="22.5" customHeight="1">
      <c r="A72" s="70"/>
      <c r="B72" s="182" t="s">
        <v>75</v>
      </c>
      <c r="C72" s="183"/>
      <c r="D72" s="90" t="s">
        <v>76</v>
      </c>
      <c r="E72" s="47">
        <v>12273</v>
      </c>
      <c r="F72" s="47">
        <v>5316</v>
      </c>
      <c r="G72" s="47">
        <f t="shared" si="6"/>
        <v>-6957</v>
      </c>
      <c r="H72" s="135">
        <f t="shared" si="7"/>
        <v>43.314593009044245</v>
      </c>
      <c r="I72" s="95"/>
      <c r="J72" s="96"/>
      <c r="K72" s="97"/>
    </row>
    <row r="73" spans="1:11" s="92" customFormat="1" ht="44.25" customHeight="1" hidden="1">
      <c r="A73" s="70"/>
      <c r="B73" s="182" t="s">
        <v>77</v>
      </c>
      <c r="C73" s="183"/>
      <c r="D73" s="90" t="s">
        <v>78</v>
      </c>
      <c r="E73" s="47"/>
      <c r="F73" s="47"/>
      <c r="G73" s="47">
        <f t="shared" si="6"/>
        <v>0</v>
      </c>
      <c r="H73" s="135" t="e">
        <f t="shared" si="7"/>
        <v>#DIV/0!</v>
      </c>
      <c r="I73" s="95"/>
      <c r="J73" s="96"/>
      <c r="K73" s="97"/>
    </row>
    <row r="74" spans="1:11" s="92" customFormat="1" ht="21" customHeight="1">
      <c r="A74" s="70"/>
      <c r="B74" s="184" t="s">
        <v>79</v>
      </c>
      <c r="C74" s="185"/>
      <c r="D74" s="98" t="s">
        <v>13</v>
      </c>
      <c r="E74" s="46">
        <f>SUM(E75:E75)</f>
        <v>740</v>
      </c>
      <c r="F74" s="46">
        <f>SUM(F75:F75)</f>
        <v>16</v>
      </c>
      <c r="G74" s="46">
        <f t="shared" si="6"/>
        <v>-724</v>
      </c>
      <c r="H74" s="133">
        <f t="shared" si="7"/>
        <v>2.1621621621621623</v>
      </c>
      <c r="I74" s="95"/>
      <c r="J74" s="96"/>
      <c r="K74" s="97"/>
    </row>
    <row r="75" spans="1:11" s="92" customFormat="1" ht="27.75" customHeight="1">
      <c r="A75" s="70"/>
      <c r="B75" s="182" t="s">
        <v>80</v>
      </c>
      <c r="C75" s="183"/>
      <c r="D75" s="90" t="s">
        <v>81</v>
      </c>
      <c r="E75" s="47">
        <v>740</v>
      </c>
      <c r="F75" s="47">
        <v>16</v>
      </c>
      <c r="G75" s="47">
        <f t="shared" si="6"/>
        <v>-724</v>
      </c>
      <c r="H75" s="135">
        <f t="shared" si="7"/>
        <v>2.1621621621621623</v>
      </c>
      <c r="I75" s="95"/>
      <c r="J75" s="96"/>
      <c r="K75" s="97"/>
    </row>
    <row r="76" spans="1:11" s="104" customFormat="1" ht="24" customHeight="1" hidden="1">
      <c r="A76" s="99"/>
      <c r="B76" s="184" t="s">
        <v>82</v>
      </c>
      <c r="C76" s="185"/>
      <c r="D76" s="100" t="s">
        <v>0</v>
      </c>
      <c r="E76" s="46">
        <f>SUM(E77:E78)</f>
        <v>0</v>
      </c>
      <c r="F76" s="46">
        <f>SUM(F77:F78)</f>
        <v>0</v>
      </c>
      <c r="G76" s="46">
        <f t="shared" si="6"/>
        <v>0</v>
      </c>
      <c r="H76" s="133">
        <v>0</v>
      </c>
      <c r="I76" s="101"/>
      <c r="J76" s="102"/>
      <c r="K76" s="103"/>
    </row>
    <row r="77" spans="1:11" s="104" customFormat="1" ht="24" customHeight="1" hidden="1">
      <c r="A77" s="99"/>
      <c r="B77" s="178" t="s">
        <v>97</v>
      </c>
      <c r="C77" s="179"/>
      <c r="D77" s="93" t="s">
        <v>98</v>
      </c>
      <c r="E77" s="47"/>
      <c r="F77" s="47"/>
      <c r="G77" s="47">
        <f>F77-E77</f>
        <v>0</v>
      </c>
      <c r="H77" s="135" t="e">
        <f>F77/E77*100</f>
        <v>#DIV/0!</v>
      </c>
      <c r="I77" s="101"/>
      <c r="J77" s="102"/>
      <c r="K77" s="103"/>
    </row>
    <row r="78" spans="1:11" s="92" customFormat="1" ht="46.5" customHeight="1" hidden="1">
      <c r="A78" s="70"/>
      <c r="B78" s="182" t="s">
        <v>83</v>
      </c>
      <c r="C78" s="183"/>
      <c r="D78" s="90" t="s">
        <v>84</v>
      </c>
      <c r="E78" s="47">
        <v>0</v>
      </c>
      <c r="F78" s="47">
        <v>0</v>
      </c>
      <c r="G78" s="47">
        <f t="shared" si="6"/>
        <v>0</v>
      </c>
      <c r="H78" s="135">
        <v>0</v>
      </c>
      <c r="I78" s="95"/>
      <c r="J78" s="96"/>
      <c r="K78" s="97"/>
    </row>
    <row r="79" spans="1:11" s="92" customFormat="1" ht="42.75" customHeight="1">
      <c r="A79" s="70"/>
      <c r="B79" s="188" t="s">
        <v>93</v>
      </c>
      <c r="C79" s="189"/>
      <c r="D79" s="110" t="s">
        <v>94</v>
      </c>
      <c r="E79" s="111">
        <f>E80</f>
        <v>122</v>
      </c>
      <c r="F79" s="111">
        <f>F80</f>
        <v>13</v>
      </c>
      <c r="G79" s="46">
        <f>F79-E79</f>
        <v>-109</v>
      </c>
      <c r="H79" s="130">
        <f>F79/E79*100</f>
        <v>10.655737704918032</v>
      </c>
      <c r="I79" s="95"/>
      <c r="J79" s="96"/>
      <c r="K79" s="97"/>
    </row>
    <row r="80" spans="1:11" s="92" customFormat="1" ht="44.25" customHeight="1">
      <c r="A80" s="70"/>
      <c r="B80" s="182" t="s">
        <v>95</v>
      </c>
      <c r="C80" s="183"/>
      <c r="D80" s="106" t="s">
        <v>149</v>
      </c>
      <c r="E80" s="47">
        <v>122</v>
      </c>
      <c r="F80" s="47">
        <v>13</v>
      </c>
      <c r="G80" s="47">
        <f>F80-E80</f>
        <v>-109</v>
      </c>
      <c r="H80" s="135">
        <f>F80/E80*100</f>
        <v>10.655737704918032</v>
      </c>
      <c r="I80" s="95"/>
      <c r="J80" s="96"/>
      <c r="K80" s="97"/>
    </row>
    <row r="81" spans="1:11" s="92" customFormat="1" ht="87.75" customHeight="1" hidden="1">
      <c r="A81" s="70"/>
      <c r="B81" s="184" t="s">
        <v>85</v>
      </c>
      <c r="C81" s="185"/>
      <c r="D81" s="94" t="s">
        <v>103</v>
      </c>
      <c r="E81" s="46">
        <f>SUM(E82:E83)</f>
        <v>0</v>
      </c>
      <c r="F81" s="46">
        <f>SUM(F82:F83)</f>
        <v>0</v>
      </c>
      <c r="G81" s="46">
        <f t="shared" si="6"/>
        <v>0</v>
      </c>
      <c r="H81" s="133" t="e">
        <f t="shared" si="7"/>
        <v>#DIV/0!</v>
      </c>
      <c r="I81" s="95"/>
      <c r="J81" s="96"/>
      <c r="K81" s="97"/>
    </row>
    <row r="82" spans="1:11" s="92" customFormat="1" ht="66" customHeight="1" hidden="1">
      <c r="A82" s="70"/>
      <c r="B82" s="182" t="s">
        <v>86</v>
      </c>
      <c r="C82" s="183"/>
      <c r="D82" s="90" t="s">
        <v>87</v>
      </c>
      <c r="E82" s="47"/>
      <c r="F82" s="47"/>
      <c r="G82" s="47">
        <f t="shared" si="6"/>
        <v>0</v>
      </c>
      <c r="H82" s="135" t="e">
        <f t="shared" si="7"/>
        <v>#DIV/0!</v>
      </c>
      <c r="I82" s="95"/>
      <c r="J82" s="96"/>
      <c r="K82" s="97"/>
    </row>
    <row r="83" spans="1:11" s="92" customFormat="1" ht="66" customHeight="1" hidden="1">
      <c r="A83" s="70"/>
      <c r="B83" s="182" t="s">
        <v>88</v>
      </c>
      <c r="C83" s="183"/>
      <c r="D83" s="90" t="s">
        <v>89</v>
      </c>
      <c r="E83" s="47"/>
      <c r="F83" s="47"/>
      <c r="G83" s="47">
        <f t="shared" si="6"/>
        <v>0</v>
      </c>
      <c r="H83" s="135" t="e">
        <f t="shared" si="7"/>
        <v>#DIV/0!</v>
      </c>
      <c r="I83" s="95"/>
      <c r="J83" s="96"/>
      <c r="K83" s="97"/>
    </row>
    <row r="84" spans="1:11" ht="25.5" customHeight="1">
      <c r="A84" s="68"/>
      <c r="B84" s="165"/>
      <c r="C84" s="170"/>
      <c r="D84" s="74" t="s">
        <v>14</v>
      </c>
      <c r="E84" s="139">
        <f>E51+E57+E59+E64+E69+E71+E74+E76+E79+E81</f>
        <v>220551</v>
      </c>
      <c r="F84" s="139">
        <f>F51+F57+F59+F64+F69+F71+F74+F76+F79+F81</f>
        <v>72204</v>
      </c>
      <c r="G84" s="46">
        <f t="shared" si="6"/>
        <v>-148347</v>
      </c>
      <c r="H84" s="133">
        <f t="shared" si="7"/>
        <v>32.738006175442415</v>
      </c>
      <c r="I84" s="10"/>
      <c r="J84" s="21"/>
      <c r="K84" s="32"/>
    </row>
    <row r="85" spans="1:11" ht="45.75" customHeight="1">
      <c r="A85" s="68"/>
      <c r="B85" s="165"/>
      <c r="C85" s="170"/>
      <c r="D85" s="112" t="s">
        <v>96</v>
      </c>
      <c r="E85" s="140">
        <f>E50-E84</f>
        <v>83300</v>
      </c>
      <c r="F85" s="140">
        <f>F50-F84</f>
        <v>95327</v>
      </c>
      <c r="G85" s="141"/>
      <c r="H85" s="134"/>
      <c r="I85" s="10"/>
      <c r="J85" s="21"/>
      <c r="K85" s="15"/>
    </row>
    <row r="86" spans="1:8" ht="11.25" customHeight="1">
      <c r="A86" s="36"/>
      <c r="B86" s="36"/>
      <c r="C86" s="36"/>
      <c r="D86" s="36"/>
      <c r="E86" s="75"/>
      <c r="F86" s="75"/>
      <c r="G86" s="75"/>
      <c r="H86" s="76"/>
    </row>
    <row r="87" spans="1:8" ht="20.25">
      <c r="A87" s="77"/>
      <c r="B87" s="77"/>
      <c r="C87" s="78" t="s">
        <v>155</v>
      </c>
      <c r="D87" s="77"/>
      <c r="E87" s="79"/>
      <c r="F87" s="79"/>
      <c r="G87" s="79"/>
      <c r="H87" s="80"/>
    </row>
    <row r="88" spans="1:8" ht="20.25">
      <c r="A88" s="36" t="s">
        <v>24</v>
      </c>
      <c r="B88" s="36"/>
      <c r="C88" s="36"/>
      <c r="D88" s="36"/>
      <c r="E88" s="75"/>
      <c r="F88" s="75"/>
      <c r="G88" s="75"/>
      <c r="H88" s="76"/>
    </row>
    <row r="89" ht="14.25">
      <c r="D89" s="26"/>
    </row>
    <row r="90" ht="15">
      <c r="C90" s="27"/>
    </row>
    <row r="91" spans="3:6" ht="15">
      <c r="C91" s="27"/>
      <c r="F91" s="34"/>
    </row>
    <row r="92" ht="15">
      <c r="C92" s="27"/>
    </row>
    <row r="93" ht="12.75">
      <c r="E93" s="31"/>
    </row>
  </sheetData>
  <sheetProtection/>
  <mergeCells count="37">
    <mergeCell ref="B82:C82"/>
    <mergeCell ref="B83:C83"/>
    <mergeCell ref="B75:C75"/>
    <mergeCell ref="B76:C76"/>
    <mergeCell ref="B79:C79"/>
    <mergeCell ref="B80:C80"/>
    <mergeCell ref="B77:C77"/>
    <mergeCell ref="B81:C81"/>
    <mergeCell ref="B78:C78"/>
    <mergeCell ref="B70:C70"/>
    <mergeCell ref="B71:C71"/>
    <mergeCell ref="B72:C72"/>
    <mergeCell ref="B73:C73"/>
    <mergeCell ref="B74:C74"/>
    <mergeCell ref="B69:C69"/>
    <mergeCell ref="B62:C62"/>
    <mergeCell ref="B63:C63"/>
    <mergeCell ref="B64:C64"/>
    <mergeCell ref="B66:C66"/>
    <mergeCell ref="B65:C65"/>
    <mergeCell ref="B67:C67"/>
    <mergeCell ref="B68:C68"/>
    <mergeCell ref="B58:C58"/>
    <mergeCell ref="B59:C59"/>
    <mergeCell ref="B60:C60"/>
    <mergeCell ref="B61:C61"/>
    <mergeCell ref="B57:C57"/>
    <mergeCell ref="B55:C55"/>
    <mergeCell ref="B44:C44"/>
    <mergeCell ref="A1:H2"/>
    <mergeCell ref="A3:H4"/>
    <mergeCell ref="A6:C6"/>
    <mergeCell ref="B54:C54"/>
    <mergeCell ref="B56:C56"/>
    <mergeCell ref="B51:C51"/>
    <mergeCell ref="B52:C52"/>
    <mergeCell ref="B53:C53"/>
  </mergeCells>
  <printOptions horizontalCentered="1"/>
  <pageMargins left="0.984251968503937" right="0.3937007874015748" top="0.3937007874015748" bottom="0.3937007874015748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2018-07-10T09:29:00Z</cp:lastPrinted>
  <dcterms:created xsi:type="dcterms:W3CDTF">2004-09-09T05:15:08Z</dcterms:created>
  <dcterms:modified xsi:type="dcterms:W3CDTF">2018-07-10T09:29:06Z</dcterms:modified>
  <cp:category/>
  <cp:version/>
  <cp:contentType/>
  <cp:contentStatus/>
</cp:coreProperties>
</file>