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20" windowHeight="4050" activeTab="0"/>
  </bookViews>
  <sheets>
    <sheet name="исполнение бюджета" sheetId="1" r:id="rId1"/>
  </sheets>
  <definedNames>
    <definedName name="_xlnm.Print_Titles" localSheetId="0">'исполнение бюджета'!$10:$10</definedName>
    <definedName name="_xlnm.Print_Area" localSheetId="0">'исполнение бюджета'!$A$1:$H$97</definedName>
  </definedNames>
  <calcPr fullCalcOnLoad="1"/>
</workbook>
</file>

<file path=xl/sharedStrings.xml><?xml version="1.0" encoding="utf-8"?>
<sst xmlns="http://schemas.openxmlformats.org/spreadsheetml/2006/main" count="230" uniqueCount="183">
  <si>
    <t>ФИЗИЧЕСКАЯ КУЛЬТУРА И СПОРТ</t>
  </si>
  <si>
    <t>1 11 00000 00 0000 000</t>
  </si>
  <si>
    <t xml:space="preserve">1 05 03000 01 0000 110 </t>
  </si>
  <si>
    <t xml:space="preserve">Единый сельскохозяйственный налог </t>
  </si>
  <si>
    <t>1 06 00000 00 0000 000</t>
  </si>
  <si>
    <t>НАЛОГИ НА ИМУЩЕСТВО</t>
  </si>
  <si>
    <t>1 05 00000 00 0000 000</t>
  </si>
  <si>
    <t>НАЛОГИ НА СОВОКУПНЫЙ ДОХОД</t>
  </si>
  <si>
    <t>1 14 00000 00 0000 000</t>
  </si>
  <si>
    <t>Прочие налоги и сборы ( по отмененным местным налогам и сборам)</t>
  </si>
  <si>
    <t>НАЛОГОВЫЕ И НЕНАЛОГОВЫЕ ДОХОДЫ</t>
  </si>
  <si>
    <t>(тыс.руб.)</t>
  </si>
  <si>
    <t>ОБРАЗОВАНИЕ</t>
  </si>
  <si>
    <t>СОЦИАЛЬНАЯ ПОЛИТИКА</t>
  </si>
  <si>
    <t>ВСЕГО РАСХОДОВ:</t>
  </si>
  <si>
    <t>Иные 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</si>
  <si>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</si>
  <si>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</si>
  <si>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ДОХОДЫ ОТ ПРОДАЖИ МАТЕРИАЛЬНЫХ НЕМАТЕРИАЛЬНЫХ АКТИВОВ</t>
  </si>
  <si>
    <t>1 16 00000 00 0000 000</t>
  </si>
  <si>
    <t>1 13 00000 00 0000 000</t>
  </si>
  <si>
    <t xml:space="preserve">1 05 01000 00 0000 110 </t>
  </si>
  <si>
    <t xml:space="preserve">        </t>
  </si>
  <si>
    <t>ДОХОДЫ ОТ ИСПОЛЬЗОВАНИЯ ИМУЩЕСТВА, НАХОДЯЩЕГОСЯ В ГОСУДАРСТВЕННОЙ И МУНИЦИПАЛЬНОЙ СОБСТВЕННОСТИ</t>
  </si>
  <si>
    <t>ВСЕГО ДОХОДОВ:</t>
  </si>
  <si>
    <t>Код</t>
  </si>
  <si>
    <t xml:space="preserve">1 01 02000 01 0000 110 </t>
  </si>
  <si>
    <t>Налог на доходы физических лиц</t>
  </si>
  <si>
    <t>000</t>
  </si>
  <si>
    <t>1 09 0700 00 0000 110</t>
  </si>
  <si>
    <t>Приложение № 1</t>
  </si>
  <si>
    <t>ЗАДОЛЖЕННОСТЬ И ПЕРЕРАСЧЕТЫ ПО ОТМЕНЕННЫМ НАЛОГАМ, СБОРАМ И ИНЫМ ОБЯЗАТЕЛЬНЫМ ПЛАТЕЖАМ</t>
  </si>
  <si>
    <t>% исполнения к году</t>
  </si>
  <si>
    <t>ШТРАФЫ, САНКЦИИ, ВОЗМЕЩЕНИЕ УЩЕРБА</t>
  </si>
  <si>
    <t>ОБЩЕГОСУДАРСТВЕННЫЕ ВОПРОСЫ</t>
  </si>
  <si>
    <t>1 01 00000 00 0000 000</t>
  </si>
  <si>
    <t>1 17 00000 00 0000 000</t>
  </si>
  <si>
    <t>ПРОЧИЕ НЕНАЛОГОВЫЕ ДОХОДЫ</t>
  </si>
  <si>
    <t>НАЛОГИ НА ПРИБЫЛЬ, ДОХОДЫ</t>
  </si>
  <si>
    <t>БЕЗВОЗМЕЗДНЫЕ ПОСТУПЛЕНИЯ</t>
  </si>
  <si>
    <t>2 00 00000 00 0000 000</t>
  </si>
  <si>
    <t>1 09 00000 00 0000 000</t>
  </si>
  <si>
    <t>Безвозмездные поступления от других бюджетов бюджетной системы Российской Федерации</t>
  </si>
  <si>
    <t>2 02 00000 00 0000 000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</si>
  <si>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</si>
  <si>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</si>
  <si>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01 11</t>
  </si>
  <si>
    <t>Резервные фонды</t>
  </si>
  <si>
    <t>01 13</t>
  </si>
  <si>
    <t>Другие общегосударственные вопросы</t>
  </si>
  <si>
    <t>01 00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</si>
  <si>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</si>
  <si>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</si>
  <si>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</si>
  <si>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</si>
  <si>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</si>
  <si>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</si>
  <si>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</si>
  <si>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</si>
  <si>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</si>
  <si>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</si>
  <si>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</si>
  <si>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05 01</t>
  </si>
  <si>
    <t>Жилищное хозяйство</t>
  </si>
  <si>
    <t>05 02</t>
  </si>
  <si>
    <t>Коммунальное хозяйство</t>
  </si>
  <si>
    <t>07 00</t>
  </si>
  <si>
    <t>07 05</t>
  </si>
  <si>
    <t>Профессиональная подготовка, переподготовка и повышение квалификации</t>
  </si>
  <si>
    <t>08 00</t>
  </si>
  <si>
    <t>08 01</t>
  </si>
  <si>
    <t>Культура</t>
  </si>
  <si>
    <t>08 04</t>
  </si>
  <si>
    <t xml:space="preserve">Другие вопросы в области культуры, кинематографии </t>
  </si>
  <si>
    <t>10 00</t>
  </si>
  <si>
    <t>10 03</t>
  </si>
  <si>
    <t>Социальное обеспечение населения</t>
  </si>
  <si>
    <t>11 00</t>
  </si>
  <si>
    <t>11 05</t>
  </si>
  <si>
    <t>Другие вопросы в области физической культуры и спорта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</si>
  <si>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</si>
  <si>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</si>
  <si>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</si>
  <si>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</si>
  <si>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</si>
  <si>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Налог, взимаемый в связи с применением упрощенной системы налогообложения </t>
  </si>
  <si>
    <t xml:space="preserve">КУЛЬТУРА, КИНЕМАТОГРАФИЯ </t>
  </si>
  <si>
    <t>13 00</t>
  </si>
  <si>
    <t>ОБСЛУЖИВАНИЕ ГОСУДАРСТВЕННОГО И МУНИЦИПАЛЬНОГО ДОЛГА</t>
  </si>
  <si>
    <t>13 01</t>
  </si>
  <si>
    <t>ПРОФИЦИТ БЮДЖЕТА (со знаком "плюс") ДЕФИЦИТ БЮДЖЕТА (со знаком "минус")</t>
  </si>
  <si>
    <t>11 01</t>
  </si>
  <si>
    <t>Физическая культура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</si>
  <si>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</si>
  <si>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</si>
  <si>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</si>
  <si>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</si>
  <si>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Исполнение бюджета городского поселения "Город Людиново"</t>
  </si>
  <si>
    <t xml:space="preserve">1 06 01000 00 0000 110 </t>
  </si>
  <si>
    <t>Налог на имущество физических лиц</t>
  </si>
  <si>
    <t xml:space="preserve">1 06 06000 00 0000 110 </t>
  </si>
  <si>
    <t>Земельный налог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</si>
  <si>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</si>
  <si>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</si>
  <si>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</si>
  <si>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</si>
  <si>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</si>
  <si>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</si>
  <si>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</si>
  <si>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</si>
  <si>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</si>
  <si>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</si>
  <si>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1 13 02965 13 0000 130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</si>
  <si>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</si>
  <si>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1 14 02052 13 0000 410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</si>
  <si>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</si>
  <si>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1 14 02053 13 0000 410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</si>
  <si>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</si>
  <si>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</si>
  <si>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АДМИНИСТРАТИВНЫЕПЛАТЕЖИ И СБОРЫ</t>
  </si>
  <si>
    <t>1 15 00000 00 0000 000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</si>
  <si>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</si>
  <si>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</si>
  <si>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</si>
  <si>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</si>
  <si>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</si>
  <si>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</si>
  <si>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</si>
  <si>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</si>
  <si>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</si>
  <si>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</si>
  <si>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Прочие безвозмездные поступления в бюджеты городских поселений</t>
  </si>
  <si>
    <t>04 07</t>
  </si>
  <si>
    <t>Лесное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</si>
  <si>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</si>
  <si>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</si>
  <si>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</si>
  <si>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</si>
  <si>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Обслуживание государственного внутреннего и муниципального долга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</si>
  <si>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</t>
  </si>
  <si>
    <t>1 11 05025 13 0000 120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</si>
  <si>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</si>
  <si>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</si>
  <si>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</si>
  <si>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2 19 00000 13 0000 151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</si>
  <si>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</si>
  <si>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ЖИЛИЩНО-КОММУНАЛЬНОЕ ХОЗЯЙСТВО</t>
  </si>
  <si>
    <t>1 11 09045 13 0000 120</t>
  </si>
  <si>
    <t>Прочие поступления от использования имущества, находщегося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предпритий, в том числе казенных)</t>
  </si>
  <si>
    <t>к постановлению администрации</t>
  </si>
  <si>
    <t xml:space="preserve">муниципального района "Город </t>
  </si>
  <si>
    <t>Людиново и Людиновский район"</t>
  </si>
  <si>
    <t>2 02 10000 00 0000 150</t>
  </si>
  <si>
    <t>2 02 20000 00 0000 150</t>
  </si>
  <si>
    <t>2 02 40000 00 0000 150</t>
  </si>
  <si>
    <t>10 06</t>
  </si>
  <si>
    <t>Другие вопросы в области социальной политики</t>
  </si>
  <si>
    <t>Уточненные бюджетные назначения на год*</t>
  </si>
  <si>
    <t>ДОХОДЫ ОТ ОКАЗАНИЯ ПЛАТНЫХ УСЛУГ И КОМПЕНСАЦИИ ЗАТРАТ ГОСУДАРСТВА</t>
  </si>
  <si>
    <t>Наименование показателей бюджетной классификации</t>
  </si>
  <si>
    <t>Отклонение                      +,-                                                              к году</t>
  </si>
  <si>
    <t>от______________ № _______</t>
  </si>
  <si>
    <t>НАЛОГИ НА ТОВАРЫ (РАБОТЫ, УСЛУГИ), РЕАЛИЗУЕМЫЕ НА ТЕРРИТОРИИ РОССИЙСКОЙ ФЕДЕРАЦИИ</t>
  </si>
  <si>
    <t xml:space="preserve">1 05 06000 01 0000 110 </t>
  </si>
  <si>
    <t>Налог на профессиональный доход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</si>
  <si>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</si>
  <si>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</si>
  <si>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2 07 00000 00 0000 000</t>
  </si>
  <si>
    <t xml:space="preserve">Прочие безвозмездные поступления </t>
  </si>
  <si>
    <t>1 09 0405 00 0000 110</t>
  </si>
  <si>
    <t>Земельный налог (по обязательствам, возникшим до 1 января 2006 года)</t>
  </si>
  <si>
    <t>01 07</t>
  </si>
  <si>
    <t>Обеспечение проведения выборов и референдумов</t>
  </si>
  <si>
    <t>*Бюджетный план на 2020 год уточнен с учетом изменений безвозмездных и целевых средств по отчету</t>
  </si>
  <si>
    <t>на 01.07.2020 года</t>
  </si>
  <si>
    <t>Исполнение на 01.07.2020 г.</t>
  </si>
  <si>
    <t>2 07 05000 13 0000 150</t>
  </si>
  <si>
    <t>2 04 00000 00 0000 000</t>
  </si>
  <si>
    <t>Безвозмездные поступления от негосударственных организаций</t>
  </si>
  <si>
    <t>2 04 05099 13 0000 150</t>
  </si>
  <si>
    <t>Прочие безвозмездные поступления от негосударственных организаций в бюджеты городских поселений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</si>
  <si>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</si>
  <si>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1 16 07090 13 0000 140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</si>
</sst>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#,##0_ ;\-#,##0\ "/>
    <numFmt numFmtId="187" formatCode="#,##0.0_ ;\-#,##0.0\ "/>
  </numFmts>
  <fonts count="58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2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color indexed="32"/>
      <name val="Arial Cyr"/>
      <family val="2"/>
    </font>
    <font>
      <b/>
      <sz val="12"/>
      <color indexed="32"/>
      <name val="Arial Cyr"/>
      <family val="2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 Cyr"/>
      <family val="1"/>
    </font>
    <font>
      <b/>
      <sz val="16"/>
      <name val="Times New Roman Cyr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6" fontId="9" fillId="0" borderId="6">
      <alignment wrapText="1"/>
      <protection/>
    </xf>
    <xf numFmtId="176" fontId="8" fillId="0" borderId="7" applyBorder="0">
      <alignment wrapText="1"/>
      <protection/>
    </xf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1" fontId="4" fillId="0" borderId="0">
      <alignment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5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186" fontId="12" fillId="0" borderId="17" xfId="0" applyNumberFormat="1" applyFont="1" applyBorder="1" applyAlignment="1">
      <alignment horizontal="right" vertical="center"/>
    </xf>
    <xf numFmtId="186" fontId="11" fillId="0" borderId="17" xfId="0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176" fontId="18" fillId="0" borderId="15" xfId="49" applyFont="1" applyFill="1" applyBorder="1" applyAlignment="1">
      <alignment horizontal="left" vertical="center" wrapText="1"/>
      <protection/>
    </xf>
    <xf numFmtId="186" fontId="11" fillId="0" borderId="17" xfId="0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186" fontId="12" fillId="0" borderId="17" xfId="0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left" vertical="center" wrapText="1"/>
    </xf>
    <xf numFmtId="49" fontId="10" fillId="0" borderId="15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49" fontId="11" fillId="0" borderId="15" xfId="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vertical="center"/>
    </xf>
    <xf numFmtId="49" fontId="11" fillId="0" borderId="20" xfId="0" applyNumberFormat="1" applyFont="1" applyBorder="1" applyAlignment="1">
      <alignment vertical="center"/>
    </xf>
    <xf numFmtId="0" fontId="19" fillId="0" borderId="16" xfId="0" applyFont="1" applyFill="1" applyBorder="1" applyAlignment="1">
      <alignment vertical="center" wrapText="1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/>
    </xf>
    <xf numFmtId="0" fontId="19" fillId="0" borderId="17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87" fontId="12" fillId="0" borderId="17" xfId="0" applyNumberFormat="1" applyFont="1" applyBorder="1" applyAlignment="1">
      <alignment horizontal="right" vertical="center"/>
    </xf>
    <xf numFmtId="187" fontId="11" fillId="0" borderId="17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 wrapText="1"/>
    </xf>
    <xf numFmtId="49" fontId="19" fillId="0" borderId="17" xfId="61" applyNumberFormat="1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/>
    </xf>
    <xf numFmtId="0" fontId="18" fillId="0" borderId="17" xfId="0" applyFont="1" applyBorder="1" applyAlignment="1">
      <alignment vertical="center" wrapText="1"/>
    </xf>
    <xf numFmtId="0" fontId="19" fillId="33" borderId="16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33" borderId="16" xfId="0" applyFont="1" applyFill="1" applyBorder="1" applyAlignment="1">
      <alignment vertical="center" wrapText="1"/>
    </xf>
    <xf numFmtId="49" fontId="12" fillId="0" borderId="15" xfId="0" applyNumberFormat="1" applyFont="1" applyBorder="1" applyAlignment="1">
      <alignment vertical="center"/>
    </xf>
    <xf numFmtId="0" fontId="19" fillId="33" borderId="16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186" fontId="11" fillId="0" borderId="17" xfId="63" applyNumberFormat="1" applyFont="1" applyFill="1" applyBorder="1" applyAlignment="1">
      <alignment horizontal="right" vertical="center"/>
    </xf>
    <xf numFmtId="0" fontId="12" fillId="33" borderId="17" xfId="0" applyFont="1" applyFill="1" applyBorder="1" applyAlignment="1">
      <alignment vertical="center" wrapText="1"/>
    </xf>
    <xf numFmtId="186" fontId="12" fillId="0" borderId="17" xfId="63" applyNumberFormat="1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9" fillId="0" borderId="17" xfId="50" applyFont="1" applyFill="1" applyBorder="1" applyAlignment="1">
      <alignment vertical="center" wrapText="1"/>
      <protection/>
    </xf>
    <xf numFmtId="176" fontId="18" fillId="0" borderId="17" xfId="50" applyFont="1" applyFill="1" applyBorder="1" applyAlignment="1">
      <alignment vertical="center" wrapText="1"/>
      <protection/>
    </xf>
    <xf numFmtId="49" fontId="11" fillId="0" borderId="17" xfId="0" applyNumberFormat="1" applyFont="1" applyBorder="1" applyAlignment="1">
      <alignment vertical="center" wrapText="1"/>
    </xf>
    <xf numFmtId="0" fontId="18" fillId="0" borderId="17" xfId="0" applyFont="1" applyFill="1" applyBorder="1" applyAlignment="1" applyProtection="1">
      <alignment vertical="center" wrapText="1"/>
      <protection locked="0"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 applyAlignment="1" applyProtection="1">
      <alignment vertical="center" wrapText="1"/>
      <protection locked="0"/>
    </xf>
    <xf numFmtId="0" fontId="12" fillId="0" borderId="21" xfId="0" applyNumberFormat="1" applyFont="1" applyFill="1" applyBorder="1" applyAlignment="1" applyProtection="1">
      <alignment horizontal="left" vertical="center"/>
      <protection locked="0"/>
    </xf>
    <xf numFmtId="186" fontId="16" fillId="0" borderId="17" xfId="0" applyNumberFormat="1" applyFont="1" applyBorder="1" applyAlignment="1">
      <alignment horizontal="right" vertical="center"/>
    </xf>
    <xf numFmtId="187" fontId="16" fillId="0" borderId="17" xfId="0" applyNumberFormat="1" applyFont="1" applyBorder="1" applyAlignment="1">
      <alignment horizontal="right" vertical="center"/>
    </xf>
    <xf numFmtId="187" fontId="16" fillId="0" borderId="17" xfId="0" applyNumberFormat="1" applyFont="1" applyBorder="1" applyAlignment="1">
      <alignment horizontal="right" vertical="center"/>
    </xf>
    <xf numFmtId="187" fontId="17" fillId="0" borderId="17" xfId="0" applyNumberFormat="1" applyFont="1" applyBorder="1" applyAlignment="1">
      <alignment horizontal="right" vertical="center"/>
    </xf>
    <xf numFmtId="186" fontId="12" fillId="0" borderId="17" xfId="0" applyNumberFormat="1" applyFont="1" applyFill="1" applyBorder="1" applyAlignment="1" applyProtection="1">
      <alignment horizontal="right" vertical="center"/>
      <protection locked="0"/>
    </xf>
    <xf numFmtId="187" fontId="12" fillId="0" borderId="17" xfId="0" applyNumberFormat="1" applyFont="1" applyFill="1" applyBorder="1" applyAlignment="1" applyProtection="1">
      <alignment horizontal="right" vertical="center"/>
      <protection locked="0"/>
    </xf>
    <xf numFmtId="186" fontId="11" fillId="0" borderId="17" xfId="0" applyNumberFormat="1" applyFont="1" applyFill="1" applyBorder="1" applyAlignment="1" applyProtection="1">
      <alignment horizontal="right" vertical="center"/>
      <protection locked="0"/>
    </xf>
    <xf numFmtId="187" fontId="11" fillId="0" borderId="17" xfId="0" applyNumberFormat="1" applyFont="1" applyFill="1" applyBorder="1" applyAlignment="1" applyProtection="1">
      <alignment horizontal="right" vertical="center"/>
      <protection locked="0"/>
    </xf>
    <xf numFmtId="186" fontId="12" fillId="0" borderId="17" xfId="0" applyNumberFormat="1" applyFont="1" applyFill="1" applyBorder="1" applyAlignment="1" applyProtection="1">
      <alignment horizontal="right" vertical="center"/>
      <protection/>
    </xf>
    <xf numFmtId="186" fontId="19" fillId="0" borderId="17" xfId="0" applyNumberFormat="1" applyFont="1" applyBorder="1" applyAlignment="1">
      <alignment horizontal="right" vertical="center"/>
    </xf>
    <xf numFmtId="186" fontId="18" fillId="0" borderId="17" xfId="0" applyNumberFormat="1" applyFont="1" applyBorder="1" applyAlignment="1">
      <alignment horizontal="right" vertical="center"/>
    </xf>
    <xf numFmtId="186" fontId="16" fillId="0" borderId="17" xfId="61" applyNumberFormat="1" applyFont="1" applyBorder="1" applyAlignment="1">
      <alignment horizontal="right" vertical="center"/>
      <protection/>
    </xf>
    <xf numFmtId="186" fontId="19" fillId="0" borderId="17" xfId="0" applyNumberFormat="1" applyFont="1" applyFill="1" applyBorder="1" applyAlignment="1">
      <alignment horizontal="right" vertical="center"/>
    </xf>
    <xf numFmtId="186" fontId="10" fillId="0" borderId="17" xfId="0" applyNumberFormat="1" applyFont="1" applyBorder="1" applyAlignment="1">
      <alignment horizontal="right" vertical="center"/>
    </xf>
    <xf numFmtId="176" fontId="18" fillId="0" borderId="16" xfId="49" applyFont="1" applyFill="1" applyBorder="1" applyAlignment="1">
      <alignment vertical="center" wrapText="1"/>
      <protection/>
    </xf>
    <xf numFmtId="49" fontId="12" fillId="0" borderId="16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16" fillId="0" borderId="15" xfId="0" applyNumberFormat="1" applyFont="1" applyBorder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16" fillId="0" borderId="15" xfId="0" applyNumberFormat="1" applyFont="1" applyBorder="1" applyAlignment="1">
      <alignment horizontal="right" vertical="center"/>
    </xf>
    <xf numFmtId="49" fontId="17" fillId="0" borderId="15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right" vertical="center"/>
    </xf>
    <xf numFmtId="49" fontId="17" fillId="0" borderId="15" xfId="0" applyNumberFormat="1" applyFont="1" applyFill="1" applyBorder="1" applyAlignment="1">
      <alignment horizontal="right" vertical="center"/>
    </xf>
    <xf numFmtId="49" fontId="16" fillId="0" borderId="15" xfId="0" applyNumberFormat="1" applyFont="1" applyFill="1" applyBorder="1" applyAlignment="1">
      <alignment horizontal="right" vertical="center"/>
    </xf>
    <xf numFmtId="49" fontId="17" fillId="0" borderId="20" xfId="0" applyNumberFormat="1" applyFont="1" applyFill="1" applyBorder="1" applyAlignment="1">
      <alignment horizontal="right" vertical="center"/>
    </xf>
    <xf numFmtId="49" fontId="16" fillId="0" borderId="20" xfId="0" applyNumberFormat="1" applyFont="1" applyFill="1" applyBorder="1" applyAlignment="1">
      <alignment horizontal="right" vertical="center"/>
    </xf>
    <xf numFmtId="49" fontId="16" fillId="0" borderId="15" xfId="0" applyNumberFormat="1" applyFont="1" applyFill="1" applyBorder="1" applyAlignment="1">
      <alignment horizontal="right" vertical="center"/>
    </xf>
    <xf numFmtId="49" fontId="17" fillId="0" borderId="2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186" fontId="21" fillId="0" borderId="0" xfId="0" applyNumberFormat="1" applyFont="1" applyAlignment="1">
      <alignment vertical="center"/>
    </xf>
    <xf numFmtId="186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 wrapText="1"/>
    </xf>
    <xf numFmtId="0" fontId="21" fillId="0" borderId="17" xfId="0" applyFont="1" applyBorder="1" applyAlignment="1" applyProtection="1">
      <alignment horizontal="center" vertical="top" wrapText="1"/>
      <protection locked="0"/>
    </xf>
    <xf numFmtId="49" fontId="12" fillId="0" borderId="16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 applyProtection="1">
      <alignment vertical="center" wrapText="1"/>
      <protection locked="0"/>
    </xf>
    <xf numFmtId="49" fontId="12" fillId="0" borderId="2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ЗГ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BreakPreview" zoomScale="80" zoomScaleNormal="75" zoomScaleSheetLayoutView="80" zoomScalePageLayoutView="0" workbookViewId="0" topLeftCell="A63">
      <selection activeCell="F95" sqref="F95"/>
    </sheetView>
  </sheetViews>
  <sheetFormatPr defaultColWidth="9.00390625" defaultRowHeight="12.75"/>
  <cols>
    <col min="1" max="1" width="5.75390625" style="2" customWidth="1"/>
    <col min="2" max="2" width="2.00390625" style="2" hidden="1" customWidth="1"/>
    <col min="3" max="3" width="32.75390625" style="2" customWidth="1"/>
    <col min="4" max="4" width="70.75390625" style="2" customWidth="1"/>
    <col min="5" max="5" width="15.00390625" style="24" customWidth="1"/>
    <col min="6" max="6" width="15.25390625" style="24" customWidth="1"/>
    <col min="7" max="7" width="15.00390625" style="5" customWidth="1"/>
    <col min="8" max="8" width="14.125" style="24" customWidth="1"/>
    <col min="9" max="10" width="11.875" style="3" customWidth="1"/>
    <col min="11" max="16384" width="9.125" style="3" customWidth="1"/>
  </cols>
  <sheetData>
    <row r="1" spans="1:9" ht="20.25">
      <c r="A1" s="30"/>
      <c r="B1" s="30"/>
      <c r="C1" s="30"/>
      <c r="D1" s="30"/>
      <c r="E1" s="67" t="s">
        <v>30</v>
      </c>
      <c r="F1" s="67"/>
      <c r="G1" s="67"/>
      <c r="H1" s="67"/>
      <c r="I1" s="67"/>
    </row>
    <row r="2" spans="1:9" ht="20.25">
      <c r="A2" s="30"/>
      <c r="B2" s="30"/>
      <c r="C2" s="30"/>
      <c r="D2" s="158"/>
      <c r="E2" s="67" t="s">
        <v>149</v>
      </c>
      <c r="F2" s="67"/>
      <c r="G2" s="67"/>
      <c r="H2" s="67"/>
      <c r="I2" s="67"/>
    </row>
    <row r="3" spans="1:9" ht="20.25">
      <c r="A3" s="30"/>
      <c r="B3" s="30"/>
      <c r="C3" s="30"/>
      <c r="D3" s="30"/>
      <c r="E3" s="67" t="s">
        <v>150</v>
      </c>
      <c r="F3" s="67"/>
      <c r="G3" s="67"/>
      <c r="H3" s="67"/>
      <c r="I3" s="67"/>
    </row>
    <row r="4" spans="1:9" ht="20.25">
      <c r="A4" s="30"/>
      <c r="B4" s="30"/>
      <c r="C4" s="30"/>
      <c r="D4" s="30"/>
      <c r="E4" s="67" t="s">
        <v>151</v>
      </c>
      <c r="F4" s="67"/>
      <c r="G4" s="67"/>
      <c r="H4" s="67"/>
      <c r="I4" s="67"/>
    </row>
    <row r="5" spans="1:9" ht="20.25">
      <c r="A5" s="30"/>
      <c r="B5" s="30"/>
      <c r="C5" s="30"/>
      <c r="D5" s="30"/>
      <c r="E5" s="67" t="s">
        <v>161</v>
      </c>
      <c r="F5" s="67"/>
      <c r="G5" s="67"/>
      <c r="H5" s="67"/>
      <c r="I5" s="67"/>
    </row>
    <row r="6" spans="1:9" ht="14.25" customHeight="1">
      <c r="A6" s="30"/>
      <c r="B6" s="30"/>
      <c r="C6" s="30"/>
      <c r="D6" s="30"/>
      <c r="E6" s="29"/>
      <c r="F6" s="29"/>
      <c r="G6" s="29"/>
      <c r="H6" s="29"/>
      <c r="I6" s="29"/>
    </row>
    <row r="7" spans="1:9" ht="21.75" customHeight="1">
      <c r="A7" s="180" t="s">
        <v>97</v>
      </c>
      <c r="B7" s="180"/>
      <c r="C7" s="180"/>
      <c r="D7" s="180"/>
      <c r="E7" s="180"/>
      <c r="F7" s="180"/>
      <c r="G7" s="180"/>
      <c r="H7" s="180"/>
      <c r="I7" s="29"/>
    </row>
    <row r="8" spans="1:9" ht="21.75" customHeight="1">
      <c r="A8" s="180" t="s">
        <v>174</v>
      </c>
      <c r="B8" s="180"/>
      <c r="C8" s="180"/>
      <c r="D8" s="180"/>
      <c r="E8" s="180"/>
      <c r="F8" s="180"/>
      <c r="G8" s="180"/>
      <c r="H8" s="180"/>
      <c r="I8" s="29"/>
    </row>
    <row r="9" spans="1:10" ht="18" customHeight="1">
      <c r="A9" s="1"/>
      <c r="B9" s="1"/>
      <c r="C9" s="1"/>
      <c r="D9" s="1"/>
      <c r="E9" s="23"/>
      <c r="F9" s="23"/>
      <c r="G9" s="23"/>
      <c r="H9" s="159" t="s">
        <v>11</v>
      </c>
      <c r="I9" s="9"/>
      <c r="J9" s="9"/>
    </row>
    <row r="10" spans="1:10" ht="78.75" customHeight="1">
      <c r="A10" s="181" t="s">
        <v>25</v>
      </c>
      <c r="B10" s="182"/>
      <c r="C10" s="183"/>
      <c r="D10" s="166" t="s">
        <v>159</v>
      </c>
      <c r="E10" s="167" t="s">
        <v>157</v>
      </c>
      <c r="F10" s="167" t="s">
        <v>175</v>
      </c>
      <c r="G10" s="167" t="s">
        <v>160</v>
      </c>
      <c r="H10" s="167" t="s">
        <v>32</v>
      </c>
      <c r="I10" s="14"/>
      <c r="J10" s="10"/>
    </row>
    <row r="11" spans="1:15" ht="28.5" customHeight="1">
      <c r="A11" s="146"/>
      <c r="B11" s="31"/>
      <c r="C11" s="31"/>
      <c r="D11" s="32" t="s">
        <v>10</v>
      </c>
      <c r="E11" s="98">
        <f>E12+E14+E16+E20+E26+E32+E36+E40+E42+E47+E23</f>
        <v>122954</v>
      </c>
      <c r="F11" s="98">
        <f>F12+F14+F16+F20+F26+F32+F36+F40+F42+F47+F23</f>
        <v>56836</v>
      </c>
      <c r="G11" s="98">
        <f aca="true" t="shared" si="0" ref="G11:G49">F11-E11</f>
        <v>-66118</v>
      </c>
      <c r="H11" s="99">
        <f aca="true" t="shared" si="1" ref="H11:H22">F11/E11*100</f>
        <v>46.22541763586382</v>
      </c>
      <c r="I11" s="9"/>
      <c r="J11" s="9"/>
      <c r="K11" s="9"/>
      <c r="L11" s="9"/>
      <c r="M11" s="9"/>
      <c r="N11" s="9"/>
      <c r="O11" s="9"/>
    </row>
    <row r="12" spans="1:10" ht="24.75" customHeight="1">
      <c r="A12" s="147" t="s">
        <v>28</v>
      </c>
      <c r="B12" s="114"/>
      <c r="C12" s="115" t="s">
        <v>35</v>
      </c>
      <c r="D12" s="34" t="s">
        <v>38</v>
      </c>
      <c r="E12" s="35">
        <f>SUM(E13:E13)</f>
        <v>45319</v>
      </c>
      <c r="F12" s="35">
        <f>SUM(F13:F13)</f>
        <v>21071</v>
      </c>
      <c r="G12" s="98">
        <f t="shared" si="0"/>
        <v>-24248</v>
      </c>
      <c r="H12" s="100">
        <f t="shared" si="1"/>
        <v>46.494847635649506</v>
      </c>
      <c r="I12" s="15"/>
      <c r="J12" s="9"/>
    </row>
    <row r="13" spans="1:10" s="5" customFormat="1" ht="26.25" customHeight="1">
      <c r="A13" s="148" t="s">
        <v>28</v>
      </c>
      <c r="B13" s="116"/>
      <c r="C13" s="117" t="s">
        <v>26</v>
      </c>
      <c r="D13" s="38" t="s">
        <v>27</v>
      </c>
      <c r="E13" s="36">
        <v>45319</v>
      </c>
      <c r="F13" s="36">
        <v>21071</v>
      </c>
      <c r="G13" s="36">
        <f t="shared" si="0"/>
        <v>-24248</v>
      </c>
      <c r="H13" s="101">
        <f t="shared" si="1"/>
        <v>46.494847635649506</v>
      </c>
      <c r="I13" s="16"/>
      <c r="J13" s="11"/>
    </row>
    <row r="14" spans="1:10" s="5" customFormat="1" ht="66.75" customHeight="1">
      <c r="A14" s="149" t="s">
        <v>28</v>
      </c>
      <c r="B14" s="118"/>
      <c r="C14" s="90" t="s">
        <v>93</v>
      </c>
      <c r="D14" s="91" t="s">
        <v>162</v>
      </c>
      <c r="E14" s="35">
        <f>E15</f>
        <v>4141</v>
      </c>
      <c r="F14" s="35">
        <f>F15</f>
        <v>1905</v>
      </c>
      <c r="G14" s="98">
        <f>F14-E14</f>
        <v>-2236</v>
      </c>
      <c r="H14" s="100">
        <f t="shared" si="1"/>
        <v>46.00338082588747</v>
      </c>
      <c r="I14" s="16"/>
      <c r="J14" s="11"/>
    </row>
    <row r="15" spans="1:10" s="5" customFormat="1" ht="49.5" customHeight="1">
      <c r="A15" s="148" t="s">
        <v>28</v>
      </c>
      <c r="B15" s="118"/>
      <c r="C15" s="89" t="s">
        <v>94</v>
      </c>
      <c r="D15" s="92" t="s">
        <v>95</v>
      </c>
      <c r="E15" s="36">
        <v>4141</v>
      </c>
      <c r="F15" s="36">
        <v>1905</v>
      </c>
      <c r="G15" s="36">
        <f>F15-E15</f>
        <v>-2236</v>
      </c>
      <c r="H15" s="101">
        <f t="shared" si="1"/>
        <v>46.00338082588747</v>
      </c>
      <c r="I15" s="16"/>
      <c r="J15" s="11"/>
    </row>
    <row r="16" spans="1:10" s="4" customFormat="1" ht="28.5" customHeight="1">
      <c r="A16" s="147" t="s">
        <v>28</v>
      </c>
      <c r="B16" s="119"/>
      <c r="C16" s="115" t="s">
        <v>6</v>
      </c>
      <c r="D16" s="33" t="s">
        <v>7</v>
      </c>
      <c r="E16" s="35">
        <f>SUM(E17:E19)</f>
        <v>46709</v>
      </c>
      <c r="F16" s="35">
        <f>SUM(F17:F19)</f>
        <v>19765</v>
      </c>
      <c r="G16" s="98">
        <f t="shared" si="0"/>
        <v>-26944</v>
      </c>
      <c r="H16" s="63">
        <f t="shared" si="1"/>
        <v>42.315185510287094</v>
      </c>
      <c r="I16" s="17"/>
      <c r="J16" s="27"/>
    </row>
    <row r="17" spans="1:10" ht="42" customHeight="1">
      <c r="A17" s="150" t="s">
        <v>28</v>
      </c>
      <c r="B17" s="39"/>
      <c r="C17" s="120" t="s">
        <v>21</v>
      </c>
      <c r="D17" s="37" t="s">
        <v>85</v>
      </c>
      <c r="E17" s="36">
        <v>46658</v>
      </c>
      <c r="F17" s="36">
        <v>19705</v>
      </c>
      <c r="G17" s="36">
        <f t="shared" si="0"/>
        <v>-26953</v>
      </c>
      <c r="H17" s="64">
        <f t="shared" si="1"/>
        <v>42.232843242316434</v>
      </c>
      <c r="I17" s="15"/>
      <c r="J17" s="9"/>
    </row>
    <row r="18" spans="1:10" ht="31.5" customHeight="1">
      <c r="A18" s="148" t="s">
        <v>28</v>
      </c>
      <c r="B18" s="118"/>
      <c r="C18" s="117" t="s">
        <v>2</v>
      </c>
      <c r="D18" s="37" t="s">
        <v>3</v>
      </c>
      <c r="E18" s="36">
        <v>51</v>
      </c>
      <c r="F18" s="36">
        <v>35</v>
      </c>
      <c r="G18" s="36">
        <f t="shared" si="0"/>
        <v>-16</v>
      </c>
      <c r="H18" s="64">
        <f t="shared" si="1"/>
        <v>68.62745098039215</v>
      </c>
      <c r="I18" s="15"/>
      <c r="J18" s="9"/>
    </row>
    <row r="19" spans="1:10" ht="31.5" customHeight="1">
      <c r="A19" s="148" t="s">
        <v>28</v>
      </c>
      <c r="B19" s="118"/>
      <c r="C19" s="117" t="s">
        <v>163</v>
      </c>
      <c r="D19" s="37" t="s">
        <v>164</v>
      </c>
      <c r="E19" s="36">
        <v>0</v>
      </c>
      <c r="F19" s="36">
        <v>25</v>
      </c>
      <c r="G19" s="36">
        <f>F19-E19</f>
        <v>25</v>
      </c>
      <c r="H19" s="64">
        <v>0</v>
      </c>
      <c r="I19" s="15"/>
      <c r="J19" s="9"/>
    </row>
    <row r="20" spans="1:10" s="4" customFormat="1" ht="27" customHeight="1">
      <c r="A20" s="147" t="s">
        <v>28</v>
      </c>
      <c r="B20" s="114"/>
      <c r="C20" s="115" t="s">
        <v>4</v>
      </c>
      <c r="D20" s="33" t="s">
        <v>5</v>
      </c>
      <c r="E20" s="35">
        <f>SUM(E21:E22)</f>
        <v>20093</v>
      </c>
      <c r="F20" s="35">
        <f>SUM(F21:F22)</f>
        <v>6962</v>
      </c>
      <c r="G20" s="35">
        <f t="shared" si="0"/>
        <v>-13131</v>
      </c>
      <c r="H20" s="63">
        <f t="shared" si="1"/>
        <v>34.648882695466085</v>
      </c>
      <c r="I20" s="17"/>
      <c r="J20" s="22"/>
    </row>
    <row r="21" spans="1:10" s="4" customFormat="1" ht="26.25" customHeight="1">
      <c r="A21" s="148" t="s">
        <v>28</v>
      </c>
      <c r="B21" s="118"/>
      <c r="C21" s="117" t="s">
        <v>98</v>
      </c>
      <c r="D21" s="37" t="s">
        <v>99</v>
      </c>
      <c r="E21" s="36">
        <v>4385</v>
      </c>
      <c r="F21" s="36">
        <v>573</v>
      </c>
      <c r="G21" s="36">
        <f>F21-E21</f>
        <v>-3812</v>
      </c>
      <c r="H21" s="64">
        <f>F21/E21*100</f>
        <v>13.067274800456099</v>
      </c>
      <c r="I21" s="17"/>
      <c r="J21" s="22"/>
    </row>
    <row r="22" spans="1:10" ht="26.25" customHeight="1">
      <c r="A22" s="148" t="s">
        <v>28</v>
      </c>
      <c r="B22" s="118"/>
      <c r="C22" s="117" t="s">
        <v>100</v>
      </c>
      <c r="D22" s="37" t="s">
        <v>101</v>
      </c>
      <c r="E22" s="36">
        <v>15708</v>
      </c>
      <c r="F22" s="36">
        <v>6389</v>
      </c>
      <c r="G22" s="36">
        <f t="shared" si="0"/>
        <v>-9319</v>
      </c>
      <c r="H22" s="64">
        <f t="shared" si="1"/>
        <v>40.67354214413038</v>
      </c>
      <c r="I22" s="15"/>
      <c r="J22" s="9"/>
    </row>
    <row r="23" spans="1:10" ht="63" customHeight="1">
      <c r="A23" s="149" t="s">
        <v>28</v>
      </c>
      <c r="B23" s="121"/>
      <c r="C23" s="122" t="s">
        <v>41</v>
      </c>
      <c r="D23" s="40" t="s">
        <v>31</v>
      </c>
      <c r="E23" s="35">
        <f>SUM(E24:E25)</f>
        <v>0</v>
      </c>
      <c r="F23" s="35">
        <f>SUM(F24:F25)</f>
        <v>187</v>
      </c>
      <c r="G23" s="35">
        <f t="shared" si="0"/>
        <v>187</v>
      </c>
      <c r="H23" s="63">
        <v>0</v>
      </c>
      <c r="I23" s="9"/>
      <c r="J23" s="9"/>
    </row>
    <row r="24" spans="1:10" ht="44.25" customHeight="1">
      <c r="A24" s="148" t="s">
        <v>28</v>
      </c>
      <c r="B24" s="118"/>
      <c r="C24" s="120" t="s">
        <v>169</v>
      </c>
      <c r="D24" s="41" t="s">
        <v>170</v>
      </c>
      <c r="E24" s="36">
        <v>0</v>
      </c>
      <c r="F24" s="36">
        <v>187</v>
      </c>
      <c r="G24" s="36">
        <f>F24-E24</f>
        <v>187</v>
      </c>
      <c r="H24" s="64">
        <v>0</v>
      </c>
      <c r="I24" s="9"/>
      <c r="J24" s="9"/>
    </row>
    <row r="25" spans="1:10" ht="44.25" customHeight="1" hidden="1">
      <c r="A25" s="148" t="s">
        <v>28</v>
      </c>
      <c r="B25" s="118"/>
      <c r="C25" s="120" t="s">
        <v>29</v>
      </c>
      <c r="D25" s="41" t="s">
        <v>9</v>
      </c>
      <c r="E25" s="36">
        <v>0</v>
      </c>
      <c r="F25" s="36">
        <v>0</v>
      </c>
      <c r="G25" s="36">
        <f t="shared" si="0"/>
        <v>0</v>
      </c>
      <c r="H25" s="64">
        <v>0</v>
      </c>
      <c r="I25" s="9"/>
      <c r="J25" s="9"/>
    </row>
    <row r="26" spans="1:10" s="4" customFormat="1" ht="88.5" customHeight="1">
      <c r="A26" s="151" t="s">
        <v>28</v>
      </c>
      <c r="B26" s="119"/>
      <c r="C26" s="115" t="s">
        <v>1</v>
      </c>
      <c r="D26" s="33" t="s">
        <v>23</v>
      </c>
      <c r="E26" s="35">
        <f>SUM(E27:E31)</f>
        <v>4150</v>
      </c>
      <c r="F26" s="35">
        <f>SUM(F27:F31)</f>
        <v>1485</v>
      </c>
      <c r="G26" s="35">
        <f t="shared" si="0"/>
        <v>-2665</v>
      </c>
      <c r="H26" s="63">
        <f>F26/E26*100</f>
        <v>35.78313253012048</v>
      </c>
      <c r="I26" s="17"/>
      <c r="J26" s="8"/>
    </row>
    <row r="27" spans="1:10" ht="132" customHeight="1">
      <c r="A27" s="148" t="s">
        <v>28</v>
      </c>
      <c r="B27" s="118"/>
      <c r="C27" s="78" t="s">
        <v>102</v>
      </c>
      <c r="D27" s="42" t="s">
        <v>103</v>
      </c>
      <c r="E27" s="36">
        <v>3800</v>
      </c>
      <c r="F27" s="36">
        <v>906</v>
      </c>
      <c r="G27" s="36">
        <f t="shared" si="0"/>
        <v>-2894</v>
      </c>
      <c r="H27" s="64">
        <f>F27/E27*100</f>
        <v>23.842105263157894</v>
      </c>
      <c r="I27" s="15"/>
      <c r="J27" s="9"/>
    </row>
    <row r="28" spans="1:10" ht="132" customHeight="1">
      <c r="A28" s="148" t="s">
        <v>28</v>
      </c>
      <c r="B28" s="118"/>
      <c r="C28" s="78" t="s">
        <v>140</v>
      </c>
      <c r="D28" s="112" t="s">
        <v>139</v>
      </c>
      <c r="E28" s="36">
        <v>0</v>
      </c>
      <c r="F28" s="36">
        <v>2</v>
      </c>
      <c r="G28" s="36">
        <f t="shared" si="0"/>
        <v>2</v>
      </c>
      <c r="H28" s="64">
        <v>0</v>
      </c>
      <c r="I28" s="15"/>
      <c r="J28" s="9"/>
    </row>
    <row r="29" spans="1:10" ht="110.25" customHeight="1">
      <c r="A29" s="152" t="s">
        <v>28</v>
      </c>
      <c r="B29" s="123"/>
      <c r="C29" s="120" t="s">
        <v>104</v>
      </c>
      <c r="D29" s="57" t="s">
        <v>105</v>
      </c>
      <c r="E29" s="36">
        <v>350</v>
      </c>
      <c r="F29" s="36">
        <v>142</v>
      </c>
      <c r="G29" s="36">
        <f t="shared" si="0"/>
        <v>-208</v>
      </c>
      <c r="H29" s="64">
        <f>F29/E29*100</f>
        <v>40.57142857142857</v>
      </c>
      <c r="I29" s="15"/>
      <c r="J29" s="9"/>
    </row>
    <row r="30" spans="1:10" ht="70.5" customHeight="1">
      <c r="A30" s="152" t="s">
        <v>28</v>
      </c>
      <c r="B30" s="123"/>
      <c r="C30" s="117" t="s">
        <v>106</v>
      </c>
      <c r="D30" s="57" t="s">
        <v>107</v>
      </c>
      <c r="E30" s="36">
        <v>0</v>
      </c>
      <c r="F30" s="36">
        <v>42</v>
      </c>
      <c r="G30" s="36">
        <f>F30-E30</f>
        <v>42</v>
      </c>
      <c r="H30" s="64">
        <v>0</v>
      </c>
      <c r="I30" s="15"/>
      <c r="J30" s="9"/>
    </row>
    <row r="31" spans="1:10" ht="127.5" customHeight="1">
      <c r="A31" s="152" t="s">
        <v>28</v>
      </c>
      <c r="B31" s="123"/>
      <c r="C31" s="117" t="s">
        <v>147</v>
      </c>
      <c r="D31" s="57" t="s">
        <v>148</v>
      </c>
      <c r="E31" s="36">
        <v>0</v>
      </c>
      <c r="F31" s="36">
        <v>393</v>
      </c>
      <c r="G31" s="36">
        <f>F31-E31</f>
        <v>393</v>
      </c>
      <c r="H31" s="64">
        <v>0</v>
      </c>
      <c r="I31" s="15"/>
      <c r="J31" s="9"/>
    </row>
    <row r="32" spans="1:10" ht="49.5" customHeight="1">
      <c r="A32" s="153" t="s">
        <v>28</v>
      </c>
      <c r="B32" s="124"/>
      <c r="C32" s="125" t="s">
        <v>20</v>
      </c>
      <c r="D32" s="45" t="s">
        <v>158</v>
      </c>
      <c r="E32" s="46">
        <f>SUM(E33:E35)</f>
        <v>1360</v>
      </c>
      <c r="F32" s="46">
        <f>SUM(F33:F35)</f>
        <v>632</v>
      </c>
      <c r="G32" s="35">
        <f t="shared" si="0"/>
        <v>-728</v>
      </c>
      <c r="H32" s="63">
        <f aca="true" t="shared" si="2" ref="H32:H45">F32/E32*100</f>
        <v>46.470588235294116</v>
      </c>
      <c r="I32" s="15"/>
      <c r="J32" s="9"/>
    </row>
    <row r="33" spans="1:10" ht="66" customHeight="1">
      <c r="A33" s="154" t="s">
        <v>28</v>
      </c>
      <c r="B33" s="123"/>
      <c r="C33" s="88" t="s">
        <v>108</v>
      </c>
      <c r="D33" s="80" t="s">
        <v>109</v>
      </c>
      <c r="E33" s="81">
        <v>1360</v>
      </c>
      <c r="F33" s="43">
        <v>632</v>
      </c>
      <c r="G33" s="36">
        <f>E33-F33</f>
        <v>728</v>
      </c>
      <c r="H33" s="64">
        <f t="shared" si="2"/>
        <v>46.470588235294116</v>
      </c>
      <c r="I33" s="15"/>
      <c r="J33" s="9"/>
    </row>
    <row r="34" spans="1:10" ht="64.5" customHeight="1" hidden="1">
      <c r="A34" s="154" t="s">
        <v>28</v>
      </c>
      <c r="B34" s="123"/>
      <c r="C34" s="87" t="s">
        <v>112</v>
      </c>
      <c r="D34" s="65" t="s">
        <v>113</v>
      </c>
      <c r="E34" s="81"/>
      <c r="F34" s="43"/>
      <c r="G34" s="36">
        <f>E34-F34</f>
        <v>0</v>
      </c>
      <c r="H34" s="64" t="e">
        <f>F34/E34*100</f>
        <v>#DIV/0!</v>
      </c>
      <c r="I34" s="15"/>
      <c r="J34" s="9"/>
    </row>
    <row r="35" spans="1:10" ht="49.5" customHeight="1" hidden="1">
      <c r="A35" s="154" t="s">
        <v>28</v>
      </c>
      <c r="B35" s="126"/>
      <c r="C35" s="87" t="s">
        <v>110</v>
      </c>
      <c r="D35" s="65" t="s">
        <v>111</v>
      </c>
      <c r="E35" s="81"/>
      <c r="F35" s="43"/>
      <c r="G35" s="36">
        <f>E35-F35</f>
        <v>0</v>
      </c>
      <c r="H35" s="64" t="e">
        <f>F35/E35*100</f>
        <v>#DIV/0!</v>
      </c>
      <c r="I35" s="15"/>
      <c r="J35" s="9"/>
    </row>
    <row r="36" spans="1:10" ht="40.5" customHeight="1">
      <c r="A36" s="155" t="s">
        <v>28</v>
      </c>
      <c r="B36" s="123"/>
      <c r="C36" s="127" t="s">
        <v>8</v>
      </c>
      <c r="D36" s="44" t="s">
        <v>18</v>
      </c>
      <c r="E36" s="46">
        <f>SUM(E37:E39)</f>
        <v>1000</v>
      </c>
      <c r="F36" s="46">
        <f>SUM(F37:F39)</f>
        <v>3097</v>
      </c>
      <c r="G36" s="35">
        <f t="shared" si="0"/>
        <v>2097</v>
      </c>
      <c r="H36" s="63">
        <f t="shared" si="2"/>
        <v>309.7</v>
      </c>
      <c r="I36" s="15"/>
      <c r="J36" s="9"/>
    </row>
    <row r="37" spans="1:10" ht="133.5" customHeight="1" hidden="1">
      <c r="A37" s="154" t="s">
        <v>28</v>
      </c>
      <c r="B37" s="123"/>
      <c r="C37" s="86" t="s">
        <v>114</v>
      </c>
      <c r="D37" s="79" t="s">
        <v>115</v>
      </c>
      <c r="E37" s="81">
        <v>0</v>
      </c>
      <c r="F37" s="81">
        <v>0</v>
      </c>
      <c r="G37" s="36">
        <f>E37-F37</f>
        <v>0</v>
      </c>
      <c r="H37" s="64" t="e">
        <f t="shared" si="2"/>
        <v>#DIV/0!</v>
      </c>
      <c r="I37" s="15"/>
      <c r="J37" s="9"/>
    </row>
    <row r="38" spans="1:10" ht="154.5" customHeight="1">
      <c r="A38" s="148" t="s">
        <v>28</v>
      </c>
      <c r="B38" s="87"/>
      <c r="C38" s="85" t="s">
        <v>116</v>
      </c>
      <c r="D38" s="79" t="s">
        <v>141</v>
      </c>
      <c r="E38" s="36">
        <v>150</v>
      </c>
      <c r="F38" s="36">
        <v>2605</v>
      </c>
      <c r="G38" s="36">
        <f t="shared" si="0"/>
        <v>2455</v>
      </c>
      <c r="H38" s="64">
        <f t="shared" si="2"/>
        <v>1736.6666666666667</v>
      </c>
      <c r="I38" s="15"/>
      <c r="J38" s="9"/>
    </row>
    <row r="39" spans="1:10" ht="87" customHeight="1">
      <c r="A39" s="148" t="s">
        <v>28</v>
      </c>
      <c r="B39" s="118"/>
      <c r="C39" s="120" t="s">
        <v>117</v>
      </c>
      <c r="D39" s="37" t="s">
        <v>118</v>
      </c>
      <c r="E39" s="36">
        <v>850</v>
      </c>
      <c r="F39" s="36">
        <v>492</v>
      </c>
      <c r="G39" s="36">
        <f t="shared" si="0"/>
        <v>-358</v>
      </c>
      <c r="H39" s="64">
        <f t="shared" si="2"/>
        <v>57.88235294117647</v>
      </c>
      <c r="I39" s="15"/>
      <c r="J39" s="9"/>
    </row>
    <row r="40" spans="1:10" ht="28.5" customHeight="1">
      <c r="A40" s="156" t="s">
        <v>28</v>
      </c>
      <c r="B40" s="142"/>
      <c r="C40" s="143" t="s">
        <v>120</v>
      </c>
      <c r="D40" s="47" t="s">
        <v>119</v>
      </c>
      <c r="E40" s="46">
        <f>E41</f>
        <v>32</v>
      </c>
      <c r="F40" s="46">
        <f>F41</f>
        <v>19</v>
      </c>
      <c r="G40" s="35">
        <f>F40-E40</f>
        <v>-13</v>
      </c>
      <c r="H40" s="63">
        <f t="shared" si="2"/>
        <v>59.375</v>
      </c>
      <c r="I40" s="15"/>
      <c r="J40" s="9"/>
    </row>
    <row r="41" spans="1:10" ht="69.75" customHeight="1">
      <c r="A41" s="148" t="s">
        <v>28</v>
      </c>
      <c r="B41" s="118"/>
      <c r="C41" s="117" t="s">
        <v>121</v>
      </c>
      <c r="D41" s="37" t="s">
        <v>122</v>
      </c>
      <c r="E41" s="36">
        <v>32</v>
      </c>
      <c r="F41" s="36">
        <v>19</v>
      </c>
      <c r="G41" s="36">
        <f>F41-E41</f>
        <v>-13</v>
      </c>
      <c r="H41" s="64">
        <f t="shared" si="2"/>
        <v>59.375</v>
      </c>
      <c r="I41" s="15"/>
      <c r="J41" s="9"/>
    </row>
    <row r="42" spans="1:10" s="7" customFormat="1" ht="30.75" customHeight="1">
      <c r="A42" s="156" t="s">
        <v>28</v>
      </c>
      <c r="B42" s="128"/>
      <c r="C42" s="129" t="s">
        <v>19</v>
      </c>
      <c r="D42" s="47" t="s">
        <v>33</v>
      </c>
      <c r="E42" s="46">
        <f>SUM(E44:E46)</f>
        <v>150</v>
      </c>
      <c r="F42" s="46">
        <f>SUM(F43:F46)</f>
        <v>53</v>
      </c>
      <c r="G42" s="35">
        <f t="shared" si="0"/>
        <v>-97</v>
      </c>
      <c r="H42" s="63">
        <f t="shared" si="2"/>
        <v>35.333333333333336</v>
      </c>
      <c r="I42" s="18"/>
      <c r="J42" s="12"/>
    </row>
    <row r="43" spans="1:10" s="7" customFormat="1" ht="131.25" customHeight="1">
      <c r="A43" s="172" t="s">
        <v>28</v>
      </c>
      <c r="B43" s="128"/>
      <c r="C43" s="117" t="s">
        <v>182</v>
      </c>
      <c r="D43" s="173" t="s">
        <v>181</v>
      </c>
      <c r="E43" s="43">
        <v>0</v>
      </c>
      <c r="F43" s="43">
        <v>10</v>
      </c>
      <c r="G43" s="36">
        <f t="shared" si="0"/>
        <v>10</v>
      </c>
      <c r="H43" s="64">
        <v>0</v>
      </c>
      <c r="I43" s="18"/>
      <c r="J43" s="12"/>
    </row>
    <row r="44" spans="1:10" s="7" customFormat="1" ht="112.5" customHeight="1">
      <c r="A44" s="148" t="s">
        <v>28</v>
      </c>
      <c r="B44" s="118"/>
      <c r="C44" s="117" t="s">
        <v>165</v>
      </c>
      <c r="D44" s="37" t="s">
        <v>166</v>
      </c>
      <c r="E44" s="36">
        <v>150</v>
      </c>
      <c r="F44" s="36">
        <v>43</v>
      </c>
      <c r="G44" s="36">
        <f>F44-E44</f>
        <v>-107</v>
      </c>
      <c r="H44" s="64">
        <f>F44/E44*100</f>
        <v>28.666666666666668</v>
      </c>
      <c r="I44" s="18"/>
      <c r="J44" s="12"/>
    </row>
    <row r="45" spans="1:10" ht="87.75" customHeight="1" hidden="1">
      <c r="A45" s="148" t="s">
        <v>28</v>
      </c>
      <c r="B45" s="118"/>
      <c r="C45" s="130" t="s">
        <v>123</v>
      </c>
      <c r="D45" s="37" t="s">
        <v>124</v>
      </c>
      <c r="E45" s="36"/>
      <c r="F45" s="36"/>
      <c r="G45" s="36">
        <f t="shared" si="0"/>
        <v>0</v>
      </c>
      <c r="H45" s="64" t="e">
        <f t="shared" si="2"/>
        <v>#DIV/0!</v>
      </c>
      <c r="I45" s="15"/>
      <c r="J45" s="9"/>
    </row>
    <row r="46" spans="1:10" ht="70.5" customHeight="1" hidden="1">
      <c r="A46" s="148" t="s">
        <v>28</v>
      </c>
      <c r="B46" s="118"/>
      <c r="C46" s="78" t="s">
        <v>125</v>
      </c>
      <c r="D46" s="65" t="s">
        <v>126</v>
      </c>
      <c r="E46" s="36"/>
      <c r="F46" s="36"/>
      <c r="G46" s="36">
        <f>F46-E46</f>
        <v>0</v>
      </c>
      <c r="H46" s="64" t="e">
        <f>F46/E46*100</f>
        <v>#DIV/0!</v>
      </c>
      <c r="I46" s="15"/>
      <c r="J46" s="9"/>
    </row>
    <row r="47" spans="1:10" ht="24.75" customHeight="1">
      <c r="A47" s="151" t="s">
        <v>28</v>
      </c>
      <c r="B47" s="119"/>
      <c r="C47" s="131" t="s">
        <v>36</v>
      </c>
      <c r="D47" s="47" t="s">
        <v>37</v>
      </c>
      <c r="E47" s="35">
        <f>SUM(E48:E49)</f>
        <v>0</v>
      </c>
      <c r="F47" s="35">
        <f>SUM(F48:F49)</f>
        <v>1660</v>
      </c>
      <c r="G47" s="35">
        <f t="shared" si="0"/>
        <v>1660</v>
      </c>
      <c r="H47" s="63">
        <v>0</v>
      </c>
      <c r="I47" s="15"/>
      <c r="J47" s="9"/>
    </row>
    <row r="48" spans="1:10" ht="46.5" customHeight="1" hidden="1">
      <c r="A48" s="157" t="s">
        <v>28</v>
      </c>
      <c r="B48" s="39"/>
      <c r="C48" s="117" t="s">
        <v>127</v>
      </c>
      <c r="D48" s="37" t="s">
        <v>128</v>
      </c>
      <c r="E48" s="36">
        <v>0</v>
      </c>
      <c r="F48" s="36">
        <v>0</v>
      </c>
      <c r="G48" s="36">
        <f t="shared" si="0"/>
        <v>0</v>
      </c>
      <c r="H48" s="64">
        <v>0</v>
      </c>
      <c r="I48" s="15"/>
      <c r="J48" s="9"/>
    </row>
    <row r="49" spans="1:10" ht="43.5" customHeight="1">
      <c r="A49" s="141" t="s">
        <v>28</v>
      </c>
      <c r="B49" s="132"/>
      <c r="C49" s="133" t="s">
        <v>129</v>
      </c>
      <c r="D49" s="93" t="s">
        <v>130</v>
      </c>
      <c r="E49" s="36">
        <v>0</v>
      </c>
      <c r="F49" s="36">
        <v>1660</v>
      </c>
      <c r="G49" s="36">
        <f t="shared" si="0"/>
        <v>1660</v>
      </c>
      <c r="H49" s="64">
        <v>0</v>
      </c>
      <c r="I49" s="15"/>
      <c r="J49" s="9"/>
    </row>
    <row r="50" spans="1:10" s="62" customFormat="1" ht="24" customHeight="1">
      <c r="A50" s="58" t="s">
        <v>28</v>
      </c>
      <c r="B50" s="134"/>
      <c r="C50" s="113" t="s">
        <v>40</v>
      </c>
      <c r="D50" s="59" t="s">
        <v>39</v>
      </c>
      <c r="E50" s="102">
        <f>E51+E57+E59+E55</f>
        <v>83897</v>
      </c>
      <c r="F50" s="102">
        <f>F51+F57+F59</f>
        <v>1444</v>
      </c>
      <c r="G50" s="35">
        <f aca="true" t="shared" si="3" ref="G50:G65">F50-E50</f>
        <v>-82453</v>
      </c>
      <c r="H50" s="103">
        <f aca="true" t="shared" si="4" ref="H50:H57">F50/E50*100</f>
        <v>1.7211580867015508</v>
      </c>
      <c r="I50" s="60"/>
      <c r="J50" s="61"/>
    </row>
    <row r="51" spans="1:10" s="62" customFormat="1" ht="52.5" customHeight="1">
      <c r="A51" s="58" t="s">
        <v>28</v>
      </c>
      <c r="B51" s="178" t="s">
        <v>43</v>
      </c>
      <c r="C51" s="179"/>
      <c r="D51" s="66" t="s">
        <v>42</v>
      </c>
      <c r="E51" s="102">
        <f>SUM(E52:E54)</f>
        <v>83753</v>
      </c>
      <c r="F51" s="102">
        <f>SUM(F52:F54)</f>
        <v>1444</v>
      </c>
      <c r="G51" s="35">
        <f t="shared" si="3"/>
        <v>-82309</v>
      </c>
      <c r="H51" s="103">
        <f t="shared" si="4"/>
        <v>1.7241173450503264</v>
      </c>
      <c r="I51" s="60"/>
      <c r="J51" s="61"/>
    </row>
    <row r="52" spans="1:10" ht="45" customHeight="1">
      <c r="A52" s="50" t="s">
        <v>28</v>
      </c>
      <c r="B52" s="135"/>
      <c r="C52" s="136" t="s">
        <v>152</v>
      </c>
      <c r="D52" s="95" t="s">
        <v>142</v>
      </c>
      <c r="E52" s="104">
        <v>514</v>
      </c>
      <c r="F52" s="104">
        <v>296</v>
      </c>
      <c r="G52" s="36">
        <f t="shared" si="3"/>
        <v>-218</v>
      </c>
      <c r="H52" s="105">
        <f t="shared" si="4"/>
        <v>57.58754863813229</v>
      </c>
      <c r="I52" s="15"/>
      <c r="J52" s="9"/>
    </row>
    <row r="53" spans="1:10" s="6" customFormat="1" ht="46.5" customHeight="1">
      <c r="A53" s="51" t="s">
        <v>28</v>
      </c>
      <c r="B53" s="137"/>
      <c r="C53" s="138" t="s">
        <v>153</v>
      </c>
      <c r="D53" s="95" t="s">
        <v>143</v>
      </c>
      <c r="E53" s="104">
        <v>56014</v>
      </c>
      <c r="F53" s="104">
        <v>1148</v>
      </c>
      <c r="G53" s="36">
        <f t="shared" si="3"/>
        <v>-54866</v>
      </c>
      <c r="H53" s="105">
        <f t="shared" si="4"/>
        <v>2.049487628092977</v>
      </c>
      <c r="I53" s="19"/>
      <c r="J53" s="13"/>
    </row>
    <row r="54" spans="1:10" ht="23.25" customHeight="1">
      <c r="A54" s="53" t="s">
        <v>28</v>
      </c>
      <c r="B54" s="139"/>
      <c r="C54" s="133" t="s">
        <v>154</v>
      </c>
      <c r="D54" s="94" t="s">
        <v>15</v>
      </c>
      <c r="E54" s="104">
        <v>27225</v>
      </c>
      <c r="F54" s="104">
        <v>0</v>
      </c>
      <c r="G54" s="36">
        <f t="shared" si="3"/>
        <v>-27225</v>
      </c>
      <c r="H54" s="105">
        <f t="shared" si="4"/>
        <v>0</v>
      </c>
      <c r="I54" s="15"/>
      <c r="J54" s="9"/>
    </row>
    <row r="55" spans="1:10" ht="42" customHeight="1">
      <c r="A55" s="170" t="s">
        <v>28</v>
      </c>
      <c r="B55" s="139"/>
      <c r="C55" s="113" t="s">
        <v>177</v>
      </c>
      <c r="D55" s="169" t="s">
        <v>178</v>
      </c>
      <c r="E55" s="102">
        <f>E56</f>
        <v>80</v>
      </c>
      <c r="F55" s="102">
        <f>F56</f>
        <v>0</v>
      </c>
      <c r="G55" s="35">
        <f t="shared" si="3"/>
        <v>-80</v>
      </c>
      <c r="H55" s="103">
        <f t="shared" si="4"/>
        <v>0</v>
      </c>
      <c r="I55" s="15"/>
      <c r="J55" s="9"/>
    </row>
    <row r="56" spans="1:10" ht="69.75" customHeight="1">
      <c r="A56" s="53" t="s">
        <v>28</v>
      </c>
      <c r="B56" s="139"/>
      <c r="C56" s="133" t="s">
        <v>179</v>
      </c>
      <c r="D56" s="96" t="s">
        <v>180</v>
      </c>
      <c r="E56" s="104">
        <v>80</v>
      </c>
      <c r="F56" s="104">
        <v>0</v>
      </c>
      <c r="G56" s="36">
        <f>F56-E56</f>
        <v>-80</v>
      </c>
      <c r="H56" s="105">
        <f>F56/E56*100</f>
        <v>0</v>
      </c>
      <c r="I56" s="15"/>
      <c r="J56" s="9"/>
    </row>
    <row r="57" spans="1:10" s="4" customFormat="1" ht="23.25" customHeight="1">
      <c r="A57" s="170" t="s">
        <v>28</v>
      </c>
      <c r="B57" s="171"/>
      <c r="C57" s="168" t="s">
        <v>167</v>
      </c>
      <c r="D57" s="169" t="s">
        <v>168</v>
      </c>
      <c r="E57" s="102">
        <f>E58</f>
        <v>64</v>
      </c>
      <c r="F57" s="102">
        <f>F58</f>
        <v>0</v>
      </c>
      <c r="G57" s="35">
        <f>F57-E57</f>
        <v>-64</v>
      </c>
      <c r="H57" s="103">
        <f t="shared" si="4"/>
        <v>0</v>
      </c>
      <c r="I57" s="17"/>
      <c r="J57" s="8"/>
    </row>
    <row r="58" spans="1:10" ht="42.75" customHeight="1">
      <c r="A58" s="52" t="s">
        <v>28</v>
      </c>
      <c r="B58" s="137"/>
      <c r="C58" s="138" t="s">
        <v>176</v>
      </c>
      <c r="D58" s="96" t="s">
        <v>131</v>
      </c>
      <c r="E58" s="104">
        <v>64</v>
      </c>
      <c r="F58" s="104">
        <v>0</v>
      </c>
      <c r="G58" s="36">
        <f t="shared" si="3"/>
        <v>-64</v>
      </c>
      <c r="H58" s="105">
        <f>F58/E58*100</f>
        <v>0</v>
      </c>
      <c r="I58" s="15"/>
      <c r="J58" s="9"/>
    </row>
    <row r="59" spans="1:10" ht="81" customHeight="1" hidden="1">
      <c r="A59" s="52" t="s">
        <v>28</v>
      </c>
      <c r="B59" s="137"/>
      <c r="C59" s="138" t="s">
        <v>144</v>
      </c>
      <c r="D59" s="94" t="s">
        <v>145</v>
      </c>
      <c r="E59" s="104">
        <v>0</v>
      </c>
      <c r="F59" s="104">
        <v>0</v>
      </c>
      <c r="G59" s="36">
        <f t="shared" si="3"/>
        <v>0</v>
      </c>
      <c r="H59" s="105">
        <v>0</v>
      </c>
      <c r="I59" s="15"/>
      <c r="J59" s="9"/>
    </row>
    <row r="60" spans="1:10" ht="29.25" customHeight="1">
      <c r="A60" s="48"/>
      <c r="B60" s="135"/>
      <c r="C60" s="140"/>
      <c r="D60" s="97" t="s">
        <v>24</v>
      </c>
      <c r="E60" s="106">
        <f>E11+E50</f>
        <v>206851</v>
      </c>
      <c r="F60" s="106">
        <f>F11+F50</f>
        <v>58280</v>
      </c>
      <c r="G60" s="35">
        <f t="shared" si="3"/>
        <v>-148571</v>
      </c>
      <c r="H60" s="103">
        <f>F60/E60*100</f>
        <v>28.174869833841754</v>
      </c>
      <c r="I60" s="15"/>
      <c r="J60" s="9"/>
    </row>
    <row r="61" spans="1:10" s="4" customFormat="1" ht="23.25" customHeight="1">
      <c r="A61" s="49"/>
      <c r="B61" s="188" t="s">
        <v>50</v>
      </c>
      <c r="C61" s="189"/>
      <c r="D61" s="69" t="s">
        <v>34</v>
      </c>
      <c r="E61" s="107">
        <f>SUM(E62:E65)</f>
        <v>3410</v>
      </c>
      <c r="F61" s="107">
        <f>SUM(F62:F65)</f>
        <v>500</v>
      </c>
      <c r="G61" s="35">
        <f aca="true" t="shared" si="5" ref="G61:G94">F61-E61</f>
        <v>-2910</v>
      </c>
      <c r="H61" s="103">
        <f aca="true" t="shared" si="6" ref="H61:H94">F61/E61*100</f>
        <v>14.66275659824047</v>
      </c>
      <c r="I61" s="17"/>
      <c r="J61" s="8"/>
    </row>
    <row r="62" spans="1:10" ht="87.75" customHeight="1">
      <c r="A62" s="48"/>
      <c r="B62" s="186" t="s">
        <v>44</v>
      </c>
      <c r="C62" s="187"/>
      <c r="D62" s="68" t="s">
        <v>45</v>
      </c>
      <c r="E62" s="108">
        <v>516</v>
      </c>
      <c r="F62" s="108">
        <v>246</v>
      </c>
      <c r="G62" s="36">
        <f t="shared" si="3"/>
        <v>-270</v>
      </c>
      <c r="H62" s="105">
        <f t="shared" si="6"/>
        <v>47.674418604651166</v>
      </c>
      <c r="I62" s="15"/>
      <c r="J62" s="9"/>
    </row>
    <row r="63" spans="1:10" ht="24.75" customHeight="1">
      <c r="A63" s="48"/>
      <c r="B63" s="165"/>
      <c r="C63" s="89" t="s">
        <v>171</v>
      </c>
      <c r="D63" s="68" t="s">
        <v>172</v>
      </c>
      <c r="E63" s="108">
        <v>2301</v>
      </c>
      <c r="F63" s="108">
        <v>0</v>
      </c>
      <c r="G63" s="36">
        <f>F63-E63</f>
        <v>-2301</v>
      </c>
      <c r="H63" s="105">
        <f>F63/E63*100</f>
        <v>0</v>
      </c>
      <c r="I63" s="15"/>
      <c r="J63" s="9"/>
    </row>
    <row r="64" spans="1:10" ht="23.25" customHeight="1" hidden="1">
      <c r="A64" s="48"/>
      <c r="B64" s="186" t="s">
        <v>46</v>
      </c>
      <c r="C64" s="187"/>
      <c r="D64" s="68" t="s">
        <v>47</v>
      </c>
      <c r="E64" s="108">
        <v>0</v>
      </c>
      <c r="F64" s="108">
        <v>0</v>
      </c>
      <c r="G64" s="36">
        <f t="shared" si="3"/>
        <v>0</v>
      </c>
      <c r="H64" s="105" t="e">
        <f t="shared" si="6"/>
        <v>#DIV/0!</v>
      </c>
      <c r="I64" s="15"/>
      <c r="J64" s="9"/>
    </row>
    <row r="65" spans="1:10" ht="23.25" customHeight="1">
      <c r="A65" s="48"/>
      <c r="B65" s="186" t="s">
        <v>48</v>
      </c>
      <c r="C65" s="187"/>
      <c r="D65" s="68" t="s">
        <v>49</v>
      </c>
      <c r="E65" s="108">
        <v>593</v>
      </c>
      <c r="F65" s="108">
        <v>254</v>
      </c>
      <c r="G65" s="36">
        <f t="shared" si="3"/>
        <v>-339</v>
      </c>
      <c r="H65" s="105">
        <f t="shared" si="6"/>
        <v>42.83305227655986</v>
      </c>
      <c r="I65" s="15"/>
      <c r="J65" s="9"/>
    </row>
    <row r="66" spans="1:10" ht="43.5" customHeight="1">
      <c r="A66" s="49"/>
      <c r="B66" s="174" t="s">
        <v>51</v>
      </c>
      <c r="C66" s="175"/>
      <c r="D66" s="69" t="s">
        <v>16</v>
      </c>
      <c r="E66" s="35">
        <f>SUM(E67:E67)</f>
        <v>705</v>
      </c>
      <c r="F66" s="35">
        <f>SUM(F67:F67)</f>
        <v>160</v>
      </c>
      <c r="G66" s="35">
        <f t="shared" si="5"/>
        <v>-545</v>
      </c>
      <c r="H66" s="103">
        <f t="shared" si="6"/>
        <v>22.69503546099291</v>
      </c>
      <c r="I66" s="15"/>
      <c r="J66" s="9"/>
    </row>
    <row r="67" spans="1:10" ht="67.5" customHeight="1">
      <c r="A67" s="49"/>
      <c r="B67" s="176" t="s">
        <v>52</v>
      </c>
      <c r="C67" s="177"/>
      <c r="D67" s="65" t="s">
        <v>53</v>
      </c>
      <c r="E67" s="36">
        <v>705</v>
      </c>
      <c r="F67" s="36">
        <v>160</v>
      </c>
      <c r="G67" s="36">
        <f t="shared" si="5"/>
        <v>-545</v>
      </c>
      <c r="H67" s="105">
        <f t="shared" si="6"/>
        <v>22.69503546099291</v>
      </c>
      <c r="I67" s="15"/>
      <c r="J67" s="9"/>
    </row>
    <row r="68" spans="1:10" s="67" customFormat="1" ht="23.25" customHeight="1">
      <c r="A68" s="50"/>
      <c r="B68" s="174" t="s">
        <v>54</v>
      </c>
      <c r="C68" s="175"/>
      <c r="D68" s="69" t="s">
        <v>17</v>
      </c>
      <c r="E68" s="35">
        <f>E69+E70+E71+E72</f>
        <v>96383</v>
      </c>
      <c r="F68" s="35">
        <f>SUM(F69:F72)</f>
        <v>18781</v>
      </c>
      <c r="G68" s="35">
        <f t="shared" si="5"/>
        <v>-77602</v>
      </c>
      <c r="H68" s="103">
        <f t="shared" si="6"/>
        <v>19.485801438012928</v>
      </c>
      <c r="I68" s="70"/>
      <c r="J68" s="71"/>
    </row>
    <row r="69" spans="1:10" s="67" customFormat="1" ht="22.5" customHeight="1" hidden="1">
      <c r="A69" s="50"/>
      <c r="B69" s="176" t="s">
        <v>132</v>
      </c>
      <c r="C69" s="177"/>
      <c r="D69" s="65" t="s">
        <v>133</v>
      </c>
      <c r="E69" s="36">
        <v>0</v>
      </c>
      <c r="F69" s="36">
        <v>0</v>
      </c>
      <c r="G69" s="36">
        <f t="shared" si="5"/>
        <v>0</v>
      </c>
      <c r="H69" s="105" t="e">
        <f t="shared" si="6"/>
        <v>#DIV/0!</v>
      </c>
      <c r="I69" s="70"/>
      <c r="J69" s="71"/>
    </row>
    <row r="70" spans="1:10" s="67" customFormat="1" ht="22.5" customHeight="1">
      <c r="A70" s="50"/>
      <c r="B70" s="176" t="s">
        <v>55</v>
      </c>
      <c r="C70" s="177"/>
      <c r="D70" s="65" t="s">
        <v>56</v>
      </c>
      <c r="E70" s="36">
        <v>510</v>
      </c>
      <c r="F70" s="36">
        <v>10</v>
      </c>
      <c r="G70" s="36">
        <f t="shared" si="5"/>
        <v>-500</v>
      </c>
      <c r="H70" s="105">
        <f t="shared" si="6"/>
        <v>1.9607843137254901</v>
      </c>
      <c r="I70" s="70"/>
      <c r="J70" s="71"/>
    </row>
    <row r="71" spans="1:10" s="67" customFormat="1" ht="22.5" customHeight="1">
      <c r="A71" s="50"/>
      <c r="B71" s="176" t="s">
        <v>57</v>
      </c>
      <c r="C71" s="177"/>
      <c r="D71" s="65" t="s">
        <v>58</v>
      </c>
      <c r="E71" s="36">
        <v>93686</v>
      </c>
      <c r="F71" s="36">
        <v>18692</v>
      </c>
      <c r="G71" s="36">
        <f t="shared" si="5"/>
        <v>-74994</v>
      </c>
      <c r="H71" s="105">
        <f t="shared" si="6"/>
        <v>19.95175373054672</v>
      </c>
      <c r="I71" s="70"/>
      <c r="J71" s="71"/>
    </row>
    <row r="72" spans="1:10" s="67" customFormat="1" ht="25.5" customHeight="1">
      <c r="A72" s="50"/>
      <c r="B72" s="176" t="s">
        <v>59</v>
      </c>
      <c r="C72" s="177"/>
      <c r="D72" s="65" t="s">
        <v>60</v>
      </c>
      <c r="E72" s="36">
        <v>2187</v>
      </c>
      <c r="F72" s="36">
        <v>79</v>
      </c>
      <c r="G72" s="36">
        <f t="shared" si="5"/>
        <v>-2108</v>
      </c>
      <c r="H72" s="105">
        <f t="shared" si="6"/>
        <v>3.61225422953818</v>
      </c>
      <c r="I72" s="70"/>
      <c r="J72" s="71"/>
    </row>
    <row r="73" spans="1:10" s="67" customFormat="1" ht="24.75" customHeight="1">
      <c r="A73" s="50"/>
      <c r="B73" s="174" t="s">
        <v>61</v>
      </c>
      <c r="C73" s="175"/>
      <c r="D73" s="69" t="s">
        <v>146</v>
      </c>
      <c r="E73" s="35">
        <f>SUM(E74:E77)</f>
        <v>97975</v>
      </c>
      <c r="F73" s="35">
        <f>SUM(F74:F77)</f>
        <v>32821</v>
      </c>
      <c r="G73" s="35">
        <f t="shared" si="5"/>
        <v>-65154</v>
      </c>
      <c r="H73" s="103">
        <f t="shared" si="6"/>
        <v>33.49936208216382</v>
      </c>
      <c r="I73" s="70"/>
      <c r="J73" s="71"/>
    </row>
    <row r="74" spans="1:10" s="67" customFormat="1" ht="22.5" customHeight="1">
      <c r="A74" s="50"/>
      <c r="B74" s="176" t="s">
        <v>62</v>
      </c>
      <c r="C74" s="177"/>
      <c r="D74" s="65" t="s">
        <v>63</v>
      </c>
      <c r="E74" s="36">
        <v>1750</v>
      </c>
      <c r="F74" s="36">
        <v>690</v>
      </c>
      <c r="G74" s="36">
        <f t="shared" si="5"/>
        <v>-1060</v>
      </c>
      <c r="H74" s="105">
        <f t="shared" si="6"/>
        <v>39.42857142857143</v>
      </c>
      <c r="I74" s="70"/>
      <c r="J74" s="71"/>
    </row>
    <row r="75" spans="1:10" s="67" customFormat="1" ht="21.75" customHeight="1">
      <c r="A75" s="50"/>
      <c r="B75" s="184" t="s">
        <v>64</v>
      </c>
      <c r="C75" s="185"/>
      <c r="D75" s="65" t="s">
        <v>65</v>
      </c>
      <c r="E75" s="36">
        <v>51242</v>
      </c>
      <c r="F75" s="36">
        <v>22289</v>
      </c>
      <c r="G75" s="36">
        <f t="shared" si="5"/>
        <v>-28953</v>
      </c>
      <c r="H75" s="105">
        <f t="shared" si="6"/>
        <v>43.49752156434175</v>
      </c>
      <c r="I75" s="70"/>
      <c r="J75" s="71"/>
    </row>
    <row r="76" spans="1:10" s="67" customFormat="1" ht="22.5" customHeight="1">
      <c r="A76" s="50"/>
      <c r="B76" s="184" t="s">
        <v>134</v>
      </c>
      <c r="C76" s="177"/>
      <c r="D76" s="65" t="s">
        <v>135</v>
      </c>
      <c r="E76" s="36">
        <v>39799</v>
      </c>
      <c r="F76" s="36">
        <v>7653</v>
      </c>
      <c r="G76" s="36">
        <f>F76-E76</f>
        <v>-32146</v>
      </c>
      <c r="H76" s="105">
        <f>F76/E76*100</f>
        <v>19.22912635995879</v>
      </c>
      <c r="I76" s="70"/>
      <c r="J76" s="71"/>
    </row>
    <row r="77" spans="1:10" s="67" customFormat="1" ht="45" customHeight="1">
      <c r="A77" s="50"/>
      <c r="B77" s="184" t="s">
        <v>136</v>
      </c>
      <c r="C77" s="177"/>
      <c r="D77" s="65" t="s">
        <v>137</v>
      </c>
      <c r="E77" s="36">
        <v>5184</v>
      </c>
      <c r="F77" s="36">
        <v>2189</v>
      </c>
      <c r="G77" s="36">
        <f>F77-E77</f>
        <v>-2995</v>
      </c>
      <c r="H77" s="105">
        <f>F77/E77*100</f>
        <v>42.226080246913575</v>
      </c>
      <c r="I77" s="70"/>
      <c r="J77" s="71"/>
    </row>
    <row r="78" spans="1:10" s="67" customFormat="1" ht="19.5" customHeight="1" hidden="1">
      <c r="A78" s="50"/>
      <c r="B78" s="174" t="s">
        <v>66</v>
      </c>
      <c r="C78" s="175"/>
      <c r="D78" s="69" t="s">
        <v>12</v>
      </c>
      <c r="E78" s="35">
        <f>SUM(E79:E79)</f>
        <v>0</v>
      </c>
      <c r="F78" s="35">
        <f>SUM(F79:F79)</f>
        <v>0</v>
      </c>
      <c r="G78" s="35">
        <f t="shared" si="5"/>
        <v>0</v>
      </c>
      <c r="H78" s="103" t="e">
        <f t="shared" si="6"/>
        <v>#DIV/0!</v>
      </c>
      <c r="I78" s="70"/>
      <c r="J78" s="71"/>
    </row>
    <row r="79" spans="1:10" s="67" customFormat="1" ht="47.25" customHeight="1" hidden="1">
      <c r="A79" s="50"/>
      <c r="B79" s="176" t="s">
        <v>67</v>
      </c>
      <c r="C79" s="177"/>
      <c r="D79" s="65" t="s">
        <v>68</v>
      </c>
      <c r="E79" s="36">
        <v>0</v>
      </c>
      <c r="F79" s="36">
        <v>0</v>
      </c>
      <c r="G79" s="36">
        <f t="shared" si="5"/>
        <v>0</v>
      </c>
      <c r="H79" s="105" t="e">
        <f t="shared" si="6"/>
        <v>#DIV/0!</v>
      </c>
      <c r="I79" s="70"/>
      <c r="J79" s="71"/>
    </row>
    <row r="80" spans="1:10" s="67" customFormat="1" ht="25.5" customHeight="1">
      <c r="A80" s="50"/>
      <c r="B80" s="174" t="s">
        <v>69</v>
      </c>
      <c r="C80" s="175"/>
      <c r="D80" s="69" t="s">
        <v>86</v>
      </c>
      <c r="E80" s="35">
        <f>SUM(E81:E82)</f>
        <v>16664</v>
      </c>
      <c r="F80" s="35">
        <f>SUM(F81:F82)</f>
        <v>8073</v>
      </c>
      <c r="G80" s="35">
        <f t="shared" si="5"/>
        <v>-8591</v>
      </c>
      <c r="H80" s="103">
        <f t="shared" si="6"/>
        <v>48.44575132021124</v>
      </c>
      <c r="I80" s="70"/>
      <c r="J80" s="71"/>
    </row>
    <row r="81" spans="1:10" s="67" customFormat="1" ht="24" customHeight="1">
      <c r="A81" s="50"/>
      <c r="B81" s="176" t="s">
        <v>70</v>
      </c>
      <c r="C81" s="177"/>
      <c r="D81" s="65" t="s">
        <v>71</v>
      </c>
      <c r="E81" s="36">
        <v>16664</v>
      </c>
      <c r="F81" s="36">
        <v>8073</v>
      </c>
      <c r="G81" s="36">
        <f t="shared" si="5"/>
        <v>-8591</v>
      </c>
      <c r="H81" s="105">
        <f t="shared" si="6"/>
        <v>48.44575132021124</v>
      </c>
      <c r="I81" s="70"/>
      <c r="J81" s="71"/>
    </row>
    <row r="82" spans="1:10" s="67" customFormat="1" ht="44.25" customHeight="1" hidden="1">
      <c r="A82" s="50"/>
      <c r="B82" s="176" t="s">
        <v>72</v>
      </c>
      <c r="C82" s="177"/>
      <c r="D82" s="65" t="s">
        <v>73</v>
      </c>
      <c r="E82" s="36"/>
      <c r="F82" s="36"/>
      <c r="G82" s="36">
        <f t="shared" si="5"/>
        <v>0</v>
      </c>
      <c r="H82" s="105" t="e">
        <f t="shared" si="6"/>
        <v>#DIV/0!</v>
      </c>
      <c r="I82" s="70"/>
      <c r="J82" s="71"/>
    </row>
    <row r="83" spans="1:10" s="67" customFormat="1" ht="21" customHeight="1">
      <c r="A83" s="50"/>
      <c r="B83" s="174" t="s">
        <v>74</v>
      </c>
      <c r="C83" s="175"/>
      <c r="D83" s="72" t="s">
        <v>13</v>
      </c>
      <c r="E83" s="35">
        <f>SUM(E84:E85)</f>
        <v>3873</v>
      </c>
      <c r="F83" s="35">
        <f>SUM(F84:F85)</f>
        <v>6</v>
      </c>
      <c r="G83" s="35">
        <f t="shared" si="5"/>
        <v>-3867</v>
      </c>
      <c r="H83" s="103">
        <f t="shared" si="6"/>
        <v>0.1549186676994578</v>
      </c>
      <c r="I83" s="70"/>
      <c r="J83" s="71"/>
    </row>
    <row r="84" spans="1:10" s="67" customFormat="1" ht="27" customHeight="1">
      <c r="A84" s="50"/>
      <c r="B84" s="176" t="s">
        <v>75</v>
      </c>
      <c r="C84" s="177"/>
      <c r="D84" s="65" t="s">
        <v>76</v>
      </c>
      <c r="E84" s="36">
        <v>3673</v>
      </c>
      <c r="F84" s="36">
        <v>6</v>
      </c>
      <c r="G84" s="36">
        <f t="shared" si="5"/>
        <v>-3667</v>
      </c>
      <c r="H84" s="105">
        <f t="shared" si="6"/>
        <v>0.16335420637081405</v>
      </c>
      <c r="I84" s="70"/>
      <c r="J84" s="71"/>
    </row>
    <row r="85" spans="1:10" s="67" customFormat="1" ht="28.5" customHeight="1">
      <c r="A85" s="50"/>
      <c r="B85" s="144"/>
      <c r="C85" s="145" t="s">
        <v>155</v>
      </c>
      <c r="D85" s="79" t="s">
        <v>156</v>
      </c>
      <c r="E85" s="36">
        <v>200</v>
      </c>
      <c r="F85" s="36">
        <v>0</v>
      </c>
      <c r="G85" s="36">
        <f>F85-E85</f>
        <v>-200</v>
      </c>
      <c r="H85" s="105">
        <f>F85/E85*100</f>
        <v>0</v>
      </c>
      <c r="I85" s="70"/>
      <c r="J85" s="71"/>
    </row>
    <row r="86" spans="1:10" s="77" customFormat="1" ht="24" customHeight="1" hidden="1">
      <c r="A86" s="73"/>
      <c r="B86" s="174" t="s">
        <v>77</v>
      </c>
      <c r="C86" s="175"/>
      <c r="D86" s="74" t="s">
        <v>0</v>
      </c>
      <c r="E86" s="35">
        <f>SUM(E87:E88)</f>
        <v>0</v>
      </c>
      <c r="F86" s="35">
        <f>SUM(F87:F88)</f>
        <v>0</v>
      </c>
      <c r="G86" s="35">
        <f t="shared" si="5"/>
        <v>0</v>
      </c>
      <c r="H86" s="103">
        <v>0</v>
      </c>
      <c r="I86" s="75"/>
      <c r="J86" s="76"/>
    </row>
    <row r="87" spans="1:10" s="77" customFormat="1" ht="24" customHeight="1" hidden="1">
      <c r="A87" s="73"/>
      <c r="B87" s="186" t="s">
        <v>91</v>
      </c>
      <c r="C87" s="187"/>
      <c r="D87" s="68" t="s">
        <v>92</v>
      </c>
      <c r="E87" s="36"/>
      <c r="F87" s="36"/>
      <c r="G87" s="36">
        <f>F87-E87</f>
        <v>0</v>
      </c>
      <c r="H87" s="105" t="e">
        <f>F87/E87*100</f>
        <v>#DIV/0!</v>
      </c>
      <c r="I87" s="75"/>
      <c r="J87" s="76"/>
    </row>
    <row r="88" spans="1:10" s="67" customFormat="1" ht="46.5" customHeight="1" hidden="1">
      <c r="A88" s="50"/>
      <c r="B88" s="176" t="s">
        <v>78</v>
      </c>
      <c r="C88" s="177"/>
      <c r="D88" s="65" t="s">
        <v>79</v>
      </c>
      <c r="E88" s="36">
        <v>0</v>
      </c>
      <c r="F88" s="36">
        <v>0</v>
      </c>
      <c r="G88" s="36">
        <f t="shared" si="5"/>
        <v>0</v>
      </c>
      <c r="H88" s="105">
        <v>0</v>
      </c>
      <c r="I88" s="70"/>
      <c r="J88" s="71"/>
    </row>
    <row r="89" spans="1:10" s="67" customFormat="1" ht="42.75" customHeight="1" hidden="1">
      <c r="A89" s="50"/>
      <c r="B89" s="190" t="s">
        <v>87</v>
      </c>
      <c r="C89" s="191"/>
      <c r="D89" s="82" t="s">
        <v>88</v>
      </c>
      <c r="E89" s="83">
        <f>E90</f>
        <v>0</v>
      </c>
      <c r="F89" s="83">
        <f>F90</f>
        <v>0</v>
      </c>
      <c r="G89" s="35">
        <f>F89-E89</f>
        <v>0</v>
      </c>
      <c r="H89" s="100" t="e">
        <f>F89/E89*100</f>
        <v>#DIV/0!</v>
      </c>
      <c r="I89" s="70"/>
      <c r="J89" s="71"/>
    </row>
    <row r="90" spans="1:10" s="67" customFormat="1" ht="44.25" customHeight="1" hidden="1">
      <c r="A90" s="50"/>
      <c r="B90" s="176" t="s">
        <v>89</v>
      </c>
      <c r="C90" s="177"/>
      <c r="D90" s="79" t="s">
        <v>138</v>
      </c>
      <c r="E90" s="36">
        <v>0</v>
      </c>
      <c r="F90" s="36">
        <v>0</v>
      </c>
      <c r="G90" s="36">
        <f>F90-E90</f>
        <v>0</v>
      </c>
      <c r="H90" s="105" t="e">
        <f>F90/E90*100</f>
        <v>#DIV/0!</v>
      </c>
      <c r="I90" s="70"/>
      <c r="J90" s="71"/>
    </row>
    <row r="91" spans="1:10" s="67" customFormat="1" ht="87.75" customHeight="1" hidden="1">
      <c r="A91" s="50"/>
      <c r="B91" s="174" t="s">
        <v>80</v>
      </c>
      <c r="C91" s="175"/>
      <c r="D91" s="69" t="s">
        <v>96</v>
      </c>
      <c r="E91" s="35">
        <f>SUM(E92:E93)</f>
        <v>0</v>
      </c>
      <c r="F91" s="35">
        <f>SUM(F92:F93)</f>
        <v>0</v>
      </c>
      <c r="G91" s="35">
        <f t="shared" si="5"/>
        <v>0</v>
      </c>
      <c r="H91" s="103" t="e">
        <f t="shared" si="6"/>
        <v>#DIV/0!</v>
      </c>
      <c r="I91" s="70"/>
      <c r="J91" s="71"/>
    </row>
    <row r="92" spans="1:10" s="67" customFormat="1" ht="66" customHeight="1" hidden="1">
      <c r="A92" s="50"/>
      <c r="B92" s="176" t="s">
        <v>81</v>
      </c>
      <c r="C92" s="177"/>
      <c r="D92" s="65" t="s">
        <v>82</v>
      </c>
      <c r="E92" s="36"/>
      <c r="F92" s="36"/>
      <c r="G92" s="36">
        <f t="shared" si="5"/>
        <v>0</v>
      </c>
      <c r="H92" s="105" t="e">
        <f t="shared" si="6"/>
        <v>#DIV/0!</v>
      </c>
      <c r="I92" s="70"/>
      <c r="J92" s="71"/>
    </row>
    <row r="93" spans="1:10" s="67" customFormat="1" ht="66" customHeight="1" hidden="1">
      <c r="A93" s="50"/>
      <c r="B93" s="176" t="s">
        <v>83</v>
      </c>
      <c r="C93" s="177"/>
      <c r="D93" s="65" t="s">
        <v>84</v>
      </c>
      <c r="E93" s="36"/>
      <c r="F93" s="36"/>
      <c r="G93" s="36">
        <f t="shared" si="5"/>
        <v>0</v>
      </c>
      <c r="H93" s="105" t="e">
        <f t="shared" si="6"/>
        <v>#DIV/0!</v>
      </c>
      <c r="I93" s="70"/>
      <c r="J93" s="71"/>
    </row>
    <row r="94" spans="1:10" ht="25.5" customHeight="1">
      <c r="A94" s="48"/>
      <c r="B94" s="135"/>
      <c r="C94" s="140"/>
      <c r="D94" s="54" t="s">
        <v>14</v>
      </c>
      <c r="E94" s="109">
        <f>E61+E66+E68+E73+E78+E80+E83+E86+E89+E91</f>
        <v>219010</v>
      </c>
      <c r="F94" s="109">
        <f>F61+F66+F68+F73+F78+F80+F83+F86+F89+F91</f>
        <v>60341</v>
      </c>
      <c r="G94" s="35">
        <f t="shared" si="5"/>
        <v>-158669</v>
      </c>
      <c r="H94" s="103">
        <f t="shared" si="6"/>
        <v>27.551709967581388</v>
      </c>
      <c r="I94" s="15"/>
      <c r="J94" s="26"/>
    </row>
    <row r="95" spans="1:10" ht="45.75" customHeight="1">
      <c r="A95" s="48"/>
      <c r="B95" s="135"/>
      <c r="C95" s="140"/>
      <c r="D95" s="84" t="s">
        <v>90</v>
      </c>
      <c r="E95" s="110">
        <f>E60-E94</f>
        <v>-12159</v>
      </c>
      <c r="F95" s="110">
        <f>F60-F94</f>
        <v>-2061</v>
      </c>
      <c r="G95" s="111"/>
      <c r="H95" s="104"/>
      <c r="I95" s="15"/>
      <c r="J95" s="9"/>
    </row>
    <row r="96" spans="1:8" ht="12" customHeight="1">
      <c r="A96" s="30"/>
      <c r="B96" s="30"/>
      <c r="C96" s="30"/>
      <c r="D96" s="30"/>
      <c r="E96" s="55"/>
      <c r="F96" s="55"/>
      <c r="G96" s="55"/>
      <c r="H96" s="56"/>
    </row>
    <row r="97" spans="1:8" s="164" customFormat="1" ht="25.5" customHeight="1">
      <c r="A97" s="160"/>
      <c r="B97" s="160"/>
      <c r="C97" s="161" t="s">
        <v>173</v>
      </c>
      <c r="D97" s="160"/>
      <c r="E97" s="162"/>
      <c r="F97" s="162"/>
      <c r="G97" s="162"/>
      <c r="H97" s="163"/>
    </row>
    <row r="98" spans="1:8" ht="20.25">
      <c r="A98" s="30" t="s">
        <v>22</v>
      </c>
      <c r="B98" s="30"/>
      <c r="C98" s="30"/>
      <c r="D98" s="30"/>
      <c r="E98" s="55"/>
      <c r="F98" s="55"/>
      <c r="G98" s="55"/>
      <c r="H98" s="56"/>
    </row>
    <row r="99" ht="14.25">
      <c r="D99" s="20"/>
    </row>
    <row r="100" ht="15">
      <c r="C100" s="21"/>
    </row>
    <row r="101" spans="3:6" ht="15">
      <c r="C101" s="21"/>
      <c r="F101" s="28"/>
    </row>
    <row r="102" ht="15">
      <c r="C102" s="21"/>
    </row>
    <row r="103" ht="12.75">
      <c r="E103" s="25"/>
    </row>
  </sheetData>
  <sheetProtection/>
  <mergeCells count="35">
    <mergeCell ref="B92:C92"/>
    <mergeCell ref="B93:C93"/>
    <mergeCell ref="B84:C84"/>
    <mergeCell ref="B86:C86"/>
    <mergeCell ref="B89:C89"/>
    <mergeCell ref="B90:C90"/>
    <mergeCell ref="B87:C87"/>
    <mergeCell ref="B91:C91"/>
    <mergeCell ref="B88:C88"/>
    <mergeCell ref="B74:C74"/>
    <mergeCell ref="B76:C76"/>
    <mergeCell ref="B79:C79"/>
    <mergeCell ref="B80:C80"/>
    <mergeCell ref="B81:C81"/>
    <mergeCell ref="B82:C82"/>
    <mergeCell ref="B77:C77"/>
    <mergeCell ref="B78:C78"/>
    <mergeCell ref="B83:C83"/>
    <mergeCell ref="B75:C75"/>
    <mergeCell ref="B65:C65"/>
    <mergeCell ref="B61:C61"/>
    <mergeCell ref="B62:C62"/>
    <mergeCell ref="B64:C64"/>
    <mergeCell ref="B67:C67"/>
    <mergeCell ref="B68:C68"/>
    <mergeCell ref="B69:C69"/>
    <mergeCell ref="B70:C70"/>
    <mergeCell ref="B73:C73"/>
    <mergeCell ref="B71:C71"/>
    <mergeCell ref="B66:C66"/>
    <mergeCell ref="B51:C51"/>
    <mergeCell ref="A7:H7"/>
    <mergeCell ref="A8:H8"/>
    <mergeCell ref="A10:C10"/>
    <mergeCell ref="B72:C72"/>
  </mergeCells>
  <printOptions horizontalCentered="1"/>
  <pageMargins left="0.984251968503937" right="0.3937007874015748" top="0.7874015748031497" bottom="0.7874015748031497" header="0.5118110236220472" footer="0.1968503937007874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2020-07-21T06:19:50Z</cp:lastPrinted>
  <dcterms:created xsi:type="dcterms:W3CDTF">2004-09-09T05:15:08Z</dcterms:created>
  <dcterms:modified xsi:type="dcterms:W3CDTF">2020-07-21T06:26:40Z</dcterms:modified>
  <cp:category/>
  <cp:version/>
  <cp:contentType/>
  <cp:contentStatus/>
</cp:coreProperties>
</file>