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8" sheetId="7" r:id="rId1"/>
  </sheets>
  <externalReferences>
    <externalReference r:id="rId2"/>
  </externalReferences>
  <definedNames>
    <definedName name="_xlnm.Print_Area" localSheetId="0">прил8!$A$1:$H$128</definedName>
  </definedNames>
  <calcPr calcId="124519"/>
</workbook>
</file>

<file path=xl/calcChain.xml><?xml version="1.0" encoding="utf-8"?>
<calcChain xmlns="http://schemas.openxmlformats.org/spreadsheetml/2006/main">
  <c r="H117" i="7"/>
  <c r="G116"/>
  <c r="F116"/>
  <c r="G115"/>
  <c r="H115" s="1"/>
  <c r="F115"/>
  <c r="F114" s="1"/>
  <c r="H13"/>
  <c r="H14"/>
  <c r="H15"/>
  <c r="H16"/>
  <c r="H17"/>
  <c r="H18"/>
  <c r="H19"/>
  <c r="H20"/>
  <c r="H22"/>
  <c r="H23"/>
  <c r="H25"/>
  <c r="H26"/>
  <c r="H28"/>
  <c r="H29"/>
  <c r="H32"/>
  <c r="H35"/>
  <c r="H36"/>
  <c r="H39"/>
  <c r="H40"/>
  <c r="H41"/>
  <c r="H42"/>
  <c r="H45"/>
  <c r="H47"/>
  <c r="H49"/>
  <c r="H52"/>
  <c r="H54"/>
  <c r="H56"/>
  <c r="H57"/>
  <c r="H58"/>
  <c r="H59"/>
  <c r="H60"/>
  <c r="H63"/>
  <c r="H65"/>
  <c r="H67"/>
  <c r="H68"/>
  <c r="H70"/>
  <c r="H71"/>
  <c r="H72"/>
  <c r="H74"/>
  <c r="H76"/>
  <c r="H78"/>
  <c r="H80"/>
  <c r="H82"/>
  <c r="H84"/>
  <c r="H86"/>
  <c r="H89"/>
  <c r="H90"/>
  <c r="H91"/>
  <c r="H92"/>
  <c r="H93"/>
  <c r="H94"/>
  <c r="H95"/>
  <c r="H96"/>
  <c r="H98"/>
  <c r="H99"/>
  <c r="H100"/>
  <c r="H102"/>
  <c r="H103"/>
  <c r="H104"/>
  <c r="H105"/>
  <c r="H106"/>
  <c r="H107"/>
  <c r="H108"/>
  <c r="H109"/>
  <c r="H110"/>
  <c r="H113"/>
  <c r="H120"/>
  <c r="H124"/>
  <c r="H127"/>
  <c r="H10"/>
  <c r="F101"/>
  <c r="H101" s="1"/>
  <c r="G71"/>
  <c r="F71"/>
  <c r="G69"/>
  <c r="H69" s="1"/>
  <c r="F69"/>
  <c r="G114" l="1"/>
  <c r="H114" s="1"/>
  <c r="H116"/>
  <c r="G126"/>
  <c r="G123"/>
  <c r="G119"/>
  <c r="G112"/>
  <c r="G83"/>
  <c r="G81"/>
  <c r="G73"/>
  <c r="G66"/>
  <c r="G62"/>
  <c r="G53"/>
  <c r="G48"/>
  <c r="G46"/>
  <c r="G44"/>
  <c r="G38"/>
  <c r="G33"/>
  <c r="G31"/>
  <c r="G27"/>
  <c r="G24"/>
  <c r="G21"/>
  <c r="G12"/>
  <c r="F126"/>
  <c r="F125" s="1"/>
  <c r="F123"/>
  <c r="F122" s="1"/>
  <c r="F121" s="1"/>
  <c r="F119"/>
  <c r="F118" s="1"/>
  <c r="F112"/>
  <c r="F111" s="1"/>
  <c r="F97"/>
  <c r="H97" s="1"/>
  <c r="F87"/>
  <c r="H87" s="1"/>
  <c r="F83"/>
  <c r="F81"/>
  <c r="F79"/>
  <c r="H79" s="1"/>
  <c r="F77"/>
  <c r="F75"/>
  <c r="H75" s="1"/>
  <c r="F73"/>
  <c r="F66"/>
  <c r="F62"/>
  <c r="F61" s="1"/>
  <c r="F55"/>
  <c r="H55" s="1"/>
  <c r="F53"/>
  <c r="F51"/>
  <c r="H51" s="1"/>
  <c r="F48"/>
  <c r="F46"/>
  <c r="F44"/>
  <c r="F38"/>
  <c r="F37" s="1"/>
  <c r="F34"/>
  <c r="F31"/>
  <c r="F30" s="1"/>
  <c r="F27"/>
  <c r="F24"/>
  <c r="F21"/>
  <c r="F12"/>
  <c r="F11" s="1"/>
  <c r="G37" l="1"/>
  <c r="H37" s="1"/>
  <c r="H38"/>
  <c r="G118"/>
  <c r="H118" s="1"/>
  <c r="H119"/>
  <c r="H24"/>
  <c r="H53"/>
  <c r="H77"/>
  <c r="G111"/>
  <c r="H111" s="1"/>
  <c r="H112"/>
  <c r="H21"/>
  <c r="H33"/>
  <c r="H48"/>
  <c r="H73"/>
  <c r="F33"/>
  <c r="H34"/>
  <c r="G11"/>
  <c r="H11" s="1"/>
  <c r="H12"/>
  <c r="G30"/>
  <c r="H30" s="1"/>
  <c r="H31"/>
  <c r="H66"/>
  <c r="G125"/>
  <c r="H125" s="1"/>
  <c r="H126"/>
  <c r="H46"/>
  <c r="H83"/>
  <c r="G61"/>
  <c r="H61" s="1"/>
  <c r="H62"/>
  <c r="G122"/>
  <c r="H123"/>
  <c r="H27"/>
  <c r="H44"/>
  <c r="H81"/>
  <c r="F43"/>
  <c r="G43"/>
  <c r="H43" s="1"/>
  <c r="G128"/>
  <c r="F50"/>
  <c r="H50" s="1"/>
  <c r="F64"/>
  <c r="K14"/>
  <c r="K15" s="1"/>
  <c r="J11"/>
  <c r="G121" l="1"/>
  <c r="H121" s="1"/>
  <c r="H122"/>
  <c r="H64"/>
  <c r="J13"/>
  <c r="K17" s="1"/>
  <c r="F128" l="1"/>
  <c r="H9"/>
  <c r="H128" s="1"/>
  <c r="K11" l="1"/>
  <c r="K13" s="1"/>
</calcChain>
</file>

<file path=xl/sharedStrings.xml><?xml version="1.0" encoding="utf-8"?>
<sst xmlns="http://schemas.openxmlformats.org/spreadsheetml/2006/main" count="467" uniqueCount="158">
  <si>
    <t>сельского поселения "Деревня Манино"</t>
  </si>
  <si>
    <t>Наименование</t>
  </si>
  <si>
    <t>51 0 01 00300</t>
  </si>
  <si>
    <t>51 0 01 00400</t>
  </si>
  <si>
    <t>51 0 01 00800</t>
  </si>
  <si>
    <t>51 0 01 00900</t>
  </si>
  <si>
    <t>10 0 01 00200</t>
  </si>
  <si>
    <t>48 0 01 00220</t>
  </si>
  <si>
    <t>48 0 01 00230</t>
  </si>
  <si>
    <t>51 0 01 00500</t>
  </si>
  <si>
    <t>13 1 01 01500</t>
  </si>
  <si>
    <t>10 0 01 00300</t>
  </si>
  <si>
    <t>48 0 01 00110</t>
  </si>
  <si>
    <t>48 0 01 00240</t>
  </si>
  <si>
    <t>48 0 01 00210</t>
  </si>
  <si>
    <t>48 0 01 00120</t>
  </si>
  <si>
    <t>Ведомство</t>
  </si>
  <si>
    <t>Подраздел</t>
  </si>
  <si>
    <t>Целевая статья</t>
  </si>
  <si>
    <t>Вид расхода</t>
  </si>
  <si>
    <t>Утвержденная бюджетная роспись</t>
  </si>
  <si>
    <t>03 1 01 00200</t>
  </si>
  <si>
    <t>03 0 04 01500</t>
  </si>
  <si>
    <t xml:space="preserve">      Содержание казенных учреждений культуры сельских поселений</t>
  </si>
  <si>
    <t>Приложение №8</t>
  </si>
  <si>
    <t>к    Решению Сельской Думы</t>
  </si>
  <si>
    <t>Муниципальное образование сельского поселения " Деревня Манино"</t>
  </si>
  <si>
    <t>001</t>
  </si>
  <si>
    <t>Общегосудармвенные вопросы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</si>
  <si>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</si>
  <si>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</si>
  <si>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</si>
  <si>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</si>
  <si>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</si>
  <si>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</si>
  <si>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</si>
  <si>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собственн</t>
  </si>
  <si>
    <t xml:space="preserve">      Центральный аппарат</t>
  </si>
  <si>
    <t>норматив</t>
  </si>
  <si>
    <t xml:space="preserve">        Прочая закупка товаров, работ и услуг</t>
  </si>
  <si>
    <t>244</t>
  </si>
  <si>
    <t>разница</t>
  </si>
  <si>
    <t xml:space="preserve">        Покупка автомобиля</t>
  </si>
  <si>
    <t xml:space="preserve">        Закупка энергетических ресурсов</t>
  </si>
  <si>
    <t>247</t>
  </si>
  <si>
    <t xml:space="preserve">        Уплата иных платежей</t>
  </si>
  <si>
    <t>853</t>
  </si>
  <si>
    <t xml:space="preserve">      Центральный аппарат (муниципальные служащие)</t>
  </si>
  <si>
    <t>51 0 01 00410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</si>
  <si>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</si>
  <si>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</si>
  <si>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</si>
  <si>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</si>
  <si>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</si>
  <si>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</si>
  <si>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</si>
  <si>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</si>
  <si>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</si>
  <si>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</si>
  <si>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</si>
  <si>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</si>
  <si>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</si>
  <si>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</si>
  <si>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</si>
  <si>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</si>
  <si>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</si>
  <si>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</si>
  <si>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</si>
  <si>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</si>
  <si>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</si>
  <si>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</si>
  <si>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</si>
  <si>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</si>
  <si>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 xml:space="preserve">      Проведение мероприятий по борьбе с борщевиком Сосновского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</si>
  <si>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</si>
  <si>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</si>
  <si>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</si>
  <si>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</si>
  <si>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</si>
  <si>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</si>
  <si>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</si>
  <si>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</si>
  <si>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</si>
  <si>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</si>
  <si>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</si>
  <si>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48 2 01 03000</t>
  </si>
  <si>
    <t>0500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</si>
  <si>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</si>
  <si>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</si>
  <si>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</si>
  <si>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</si>
  <si>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</si>
  <si>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</si>
  <si>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</si>
  <si>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и ремонт пешеходных дорожек, тротуаров, детских и спортивных площадок</t>
  </si>
  <si>
    <t xml:space="preserve">      Содержание в чистоте территории сельского поселения</t>
  </si>
  <si>
    <t xml:space="preserve">      Окашивание травы на территории сельского поселения</t>
  </si>
  <si>
    <t xml:space="preserve">      Спиливание и утилизация деревьев</t>
  </si>
  <si>
    <t>51 0 21 0000</t>
  </si>
  <si>
    <t xml:space="preserve">      Реализация проектов обеспечения комплексного развития сельских территорий в Людиновском районе</t>
  </si>
  <si>
    <t>48 4 04 L5760</t>
  </si>
  <si>
    <t>Установка, содержание и обслуживание контейнерных площадок</t>
  </si>
  <si>
    <t>12 0 04 01000</t>
  </si>
  <si>
    <t>Ликвидация несанкционированных свалок бытовых отходов на территории сельского поселения</t>
  </si>
  <si>
    <t>12 0 03 01000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</si>
  <si>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</si>
  <si>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</si>
  <si>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</si>
  <si>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</si>
  <si>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>1003</t>
  </si>
  <si>
    <t xml:space="preserve">      Пособия по социальной помощи населению</t>
  </si>
  <si>
    <t xml:space="preserve">        Иные пенсии, социальные доплаты к пенсиям</t>
  </si>
  <si>
    <t>312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</si>
  <si>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</si>
  <si>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</si>
  <si>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</si>
  <si>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>540</t>
  </si>
  <si>
    <t xml:space="preserve">    Другие вопросы в области физической культуры и спорта</t>
  </si>
  <si>
    <t>1105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</si>
  <si>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</si>
  <si>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</si>
  <si>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</si>
  <si>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</si>
  <si>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>11 0 03 03300</t>
  </si>
  <si>
    <t>Итого</t>
  </si>
  <si>
    <t>Распределение бюджетных ассигнований сельского поселения "Деревня Манино" по 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2025 год</t>
  </si>
  <si>
    <t>Ремонт лестничного пролета к Святому источнику в д. Погост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</si>
  <si>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\</t>
  </si>
  <si>
    <t xml:space="preserve"> Прочая закупка товаров, работ и услуг 
</t>
  </si>
  <si>
    <t>Роспись с изменениями</t>
  </si>
  <si>
    <t>Сумма изменений</t>
  </si>
  <si>
    <t>48 0 01 00260</t>
  </si>
  <si>
    <t>51 0 21 01500</t>
  </si>
  <si>
    <t xml:space="preserve">     Благоустройство территории памятника «Скорбящая мать» по ул. Горчакова д. Манино Людиновского района 
</t>
  </si>
  <si>
    <t>51 0 01 00000</t>
  </si>
  <si>
    <t>Уплата иных платежей</t>
  </si>
  <si>
    <t>Текущий ремонт и содержание автомобильных дорог общего пользования (паспортизация дорог)</t>
  </si>
  <si>
    <t>24 1 03 01050</t>
  </si>
  <si>
    <t>Текущий ремонт и содержание автомобильных дорог общего пользования (текущий ремонт)(осуществляемых за счет бюджетных ассигнований)</t>
  </si>
  <si>
    <t>24 1 03 9Д030</t>
  </si>
  <si>
    <t>0,00</t>
  </si>
  <si>
    <t>1367259,85</t>
  </si>
  <si>
    <t xml:space="preserve">       Прочая закупка товаров, работ и услуг</t>
  </si>
  <si>
    <t xml:space="preserve"> Прочая закупка товаров, работ и услуг</t>
  </si>
  <si>
    <t xml:space="preserve">  Реализация мероприятий по благоустройству сельских территорий</t>
  </si>
  <si>
    <t>48 2 01 S8550</t>
  </si>
  <si>
    <t>Реализация проектов развития общественной инфраструктуры муниципальных образований , основанных на местных инициативах (Ремонт лестничного пролета к Святому источнику в д. Погост)</t>
  </si>
  <si>
    <t xml:space="preserve">          Прочая закупка товаров, работ и услуг</t>
  </si>
  <si>
    <t>51 0 21 00240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</si>
  <si>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</si>
  <si>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51 0 21 00000</t>
  </si>
  <si>
    <t>Защита населения и территории от чрезвычайных ситуаций природного и техногенного характера, гражданская оборона</t>
  </si>
  <si>
    <t>Коммунальное хозяйство</t>
  </si>
  <si>
    <t>Жилищно-коммунальное хозяйство</t>
  </si>
  <si>
    <t>1189+529,57</t>
  </si>
  <si>
    <t xml:space="preserve">   Прочая закупка товаров, работ и услуг</t>
  </si>
  <si>
    <t>51 0 21 000</t>
  </si>
  <si>
    <t>от 12.09.2025 г. № 18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</si>
</sst>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b/>
      <sz val="11"/>
      <color theme="1"/>
      <name val="Cambria"/>
      <family val="1"/>
      <charset val="204"/>
      <scheme val="major"/>
    </font>
    <font>
      <b/>
      <sz val="14"/>
      <color rgb="FF000000"/>
      <name val="Arial Cyr"/>
      <charset val="204"/>
    </font>
    <font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2">
    <xf numFmtId="0" fontId="0" fillId="0" borderId="0"/>
    <xf numFmtId="0" fontId="1" fillId="0" borderId="0"/>
    <xf numFmtId="1" fontId="2" fillId="0" borderId="0"/>
    <xf numFmtId="164" fontId="3" fillId="0" borderId="2" applyBorder="0">
      <alignment wrapText="1"/>
    </xf>
    <xf numFmtId="164" fontId="4" fillId="0" borderId="1">
      <alignment wrapText="1"/>
    </xf>
    <xf numFmtId="0" fontId="9" fillId="0" borderId="3">
      <alignment horizontal="center" vertical="center" wrapText="1"/>
    </xf>
    <xf numFmtId="0" fontId="10" fillId="0" borderId="4">
      <alignment horizontal="center" vertical="center" shrinkToFit="1"/>
    </xf>
    <xf numFmtId="0" fontId="10" fillId="0" borderId="4">
      <alignment horizontal="left" vertical="top" wrapText="1"/>
    </xf>
    <xf numFmtId="4" fontId="10" fillId="2" borderId="4">
      <alignment horizontal="right" vertical="top" shrinkToFit="1"/>
    </xf>
    <xf numFmtId="4" fontId="10" fillId="0" borderId="4">
      <alignment horizontal="right" vertical="top" shrinkToFit="1"/>
    </xf>
    <xf numFmtId="0" fontId="9" fillId="0" borderId="5">
      <alignment horizontal="left"/>
    </xf>
    <xf numFmtId="4" fontId="9" fillId="4" borderId="4">
      <alignment horizontal="right" vertical="top" shrinkToFit="1"/>
    </xf>
  </cellStyleXfs>
  <cellXfs count="40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10" fillId="0" borderId="4" xfId="6" applyNumberFormat="1" applyProtection="1">
      <alignment horizontal="center" vertical="center" shrinkToFi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5" borderId="4" xfId="7" quotePrefix="1" applyNumberFormat="1" applyFont="1" applyFill="1" applyProtection="1">
      <alignment horizontal="left" vertical="top" wrapText="1"/>
    </xf>
    <xf numFmtId="0" fontId="11" fillId="5" borderId="4" xfId="7" applyNumberFormat="1" applyFont="1" applyFill="1" applyProtection="1">
      <alignment horizontal="left" vertical="top" wrapText="1"/>
    </xf>
    <xf numFmtId="4" fontId="11" fillId="5" borderId="4" xfId="8" applyNumberFormat="1" applyFont="1" applyFill="1" applyProtection="1">
      <alignment horizontal="right" vertical="top" shrinkToFit="1"/>
    </xf>
    <xf numFmtId="4" fontId="0" fillId="0" borderId="0" xfId="0" applyNumberFormat="1"/>
    <xf numFmtId="4" fontId="14" fillId="0" borderId="7" xfId="0" applyNumberFormat="1" applyFont="1" applyBorder="1"/>
    <xf numFmtId="0" fontId="11" fillId="3" borderId="4" xfId="7" quotePrefix="1" applyNumberFormat="1" applyFont="1" applyFill="1" applyProtection="1">
      <alignment horizontal="left" vertical="top" wrapText="1"/>
    </xf>
    <xf numFmtId="0" fontId="11" fillId="3" borderId="4" xfId="7" applyNumberFormat="1" applyFont="1" applyFill="1" applyProtection="1">
      <alignment horizontal="left" vertical="top" wrapText="1"/>
    </xf>
    <xf numFmtId="4" fontId="11" fillId="3" borderId="4" xfId="8" applyNumberFormat="1" applyFont="1" applyFill="1" applyProtection="1">
      <alignment horizontal="right" vertical="top" shrinkToFit="1"/>
    </xf>
    <xf numFmtId="0" fontId="10" fillId="0" borderId="4" xfId="7" quotePrefix="1" applyNumberFormat="1" applyProtection="1">
      <alignment horizontal="left" vertical="top" wrapText="1"/>
    </xf>
    <xf numFmtId="0" fontId="10" fillId="0" borderId="4" xfId="7" applyNumberFormat="1" applyProtection="1">
      <alignment horizontal="left" vertical="top" wrapText="1"/>
    </xf>
    <xf numFmtId="4" fontId="10" fillId="2" borderId="4" xfId="8" applyNumberFormat="1" applyProtection="1">
      <alignment horizontal="right" vertical="top" shrinkToFit="1"/>
    </xf>
    <xf numFmtId="0" fontId="13" fillId="0" borderId="4" xfId="7" quotePrefix="1" applyNumberFormat="1" applyFont="1" applyProtection="1">
      <alignment horizontal="left" vertical="top" wrapText="1"/>
    </xf>
    <xf numFmtId="0" fontId="10" fillId="0" borderId="8" xfId="7" applyNumberFormat="1" applyFill="1" applyBorder="1" applyProtection="1">
      <alignment horizontal="left" vertical="top" wrapText="1"/>
    </xf>
    <xf numFmtId="0" fontId="13" fillId="0" borderId="4" xfId="7" applyNumberFormat="1" applyFont="1" applyProtection="1">
      <alignment horizontal="left" vertical="top" wrapText="1"/>
    </xf>
    <xf numFmtId="0" fontId="15" fillId="5" borderId="4" xfId="7" quotePrefix="1" applyNumberFormat="1" applyFont="1" applyFill="1" applyProtection="1">
      <alignment horizontal="left" vertical="top" wrapText="1"/>
    </xf>
    <xf numFmtId="49" fontId="15" fillId="5" borderId="4" xfId="7" applyNumberFormat="1" applyFont="1" applyFill="1" applyProtection="1">
      <alignment horizontal="left" vertical="top" wrapText="1"/>
    </xf>
    <xf numFmtId="4" fontId="15" fillId="5" borderId="4" xfId="9" applyNumberFormat="1" applyFont="1" applyFill="1" applyProtection="1">
      <alignment horizontal="right" vertical="top" shrinkToFit="1"/>
    </xf>
    <xf numFmtId="49" fontId="11" fillId="3" borderId="4" xfId="7" applyNumberFormat="1" applyFont="1" applyFill="1" applyProtection="1">
      <alignment horizontal="left" vertical="top" wrapText="1"/>
    </xf>
    <xf numFmtId="4" fontId="11" fillId="3" borderId="4" xfId="9" applyNumberFormat="1" applyFont="1" applyFill="1" applyProtection="1">
      <alignment horizontal="right" vertical="top" shrinkToFit="1"/>
    </xf>
    <xf numFmtId="0" fontId="12" fillId="0" borderId="4" xfId="7" quotePrefix="1" applyNumberFormat="1" applyFont="1" applyProtection="1">
      <alignment horizontal="left" vertical="top" wrapText="1"/>
    </xf>
    <xf numFmtId="0" fontId="9" fillId="0" borderId="5" xfId="10" applyNumberFormat="1" applyProtection="1">
      <alignment horizontal="left"/>
    </xf>
    <xf numFmtId="4" fontId="9" fillId="4" borderId="4" xfId="11" applyNumberFormat="1" applyProtection="1">
      <alignment horizontal="right" vertical="top" shrinkToFit="1"/>
    </xf>
    <xf numFmtId="0" fontId="8" fillId="0" borderId="6" xfId="0" applyFont="1" applyBorder="1" applyAlignment="1">
      <alignment vertical="center" wrapText="1"/>
    </xf>
    <xf numFmtId="0" fontId="16" fillId="0" borderId="4" xfId="7" applyNumberFormat="1" applyFont="1" applyProtection="1">
      <alignment horizontal="left" vertical="top" wrapText="1"/>
    </xf>
    <xf numFmtId="0" fontId="16" fillId="0" borderId="4" xfId="7" quotePrefix="1" applyNumberFormat="1" applyFont="1" applyProtection="1">
      <alignment horizontal="left" vertical="top" wrapText="1"/>
    </xf>
    <xf numFmtId="49" fontId="10" fillId="0" borderId="4" xfId="7" applyNumberFormat="1" applyProtection="1">
      <alignment horizontal="left" vertical="top" wrapText="1"/>
    </xf>
    <xf numFmtId="49" fontId="10" fillId="0" borderId="4" xfId="7" quotePrefix="1" applyNumberFormat="1" applyProtection="1">
      <alignment horizontal="left" vertical="top" wrapText="1"/>
    </xf>
    <xf numFmtId="49" fontId="10" fillId="2" borderId="4" xfId="8" applyNumberFormat="1" applyProtection="1">
      <alignment horizontal="right" vertical="top" shrinkToFit="1"/>
    </xf>
    <xf numFmtId="4" fontId="11" fillId="6" borderId="4" xfId="8" applyNumberFormat="1" applyFont="1" applyFill="1" applyProtection="1">
      <alignment horizontal="right" vertical="top" shrinkToFit="1"/>
    </xf>
    <xf numFmtId="0" fontId="9" fillId="0" borderId="3" xfId="5" applyNumberFormat="1" applyProtection="1">
      <alignment horizontal="center" vertical="center" wrapText="1"/>
    </xf>
    <xf numFmtId="0" fontId="9" fillId="0" borderId="3" xfId="5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</cellXfs>
  <cellStyles count="12">
    <cellStyle name="st24" xfId="5"/>
    <cellStyle name="xl23" xfId="6"/>
    <cellStyle name="xl24" xfId="10"/>
    <cellStyle name="xl31" xfId="11"/>
    <cellStyle name="xl34" xfId="7"/>
    <cellStyle name="xl36" xfId="8"/>
    <cellStyle name="xl38" xfId="9"/>
    <cellStyle name="ЗГ1" xfId="4"/>
    <cellStyle name="ЗГ2" xfId="3"/>
    <cellStyle name="Обычный" xfId="0" builtinId="0"/>
    <cellStyle name="Обычный 2" xfId="1"/>
    <cellStyle name="ТЕКСТ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1;&#1093;&#1075;&#1072;&#1083;&#1090;&#1077;&#1088;/AppData/Roaming/Microsoft/Excel/&#1076;&#1086;&#1093;&#1086;&#1076;&#1099;%20&#1087;&#1088;&#1080;&#1083;%20&#8470;2_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"/>
      <sheetName val="2026_2027"/>
    </sheetNames>
    <sheetDataSet>
      <sheetData sheetId="0" refreshError="1">
        <row r="6">
          <cell r="C6">
            <v>2333000</v>
          </cell>
        </row>
        <row r="20">
          <cell r="C20">
            <v>9605660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8"/>
  <sheetViews>
    <sheetView tabSelected="1" view="pageBreakPreview" zoomScaleSheetLayoutView="100" workbookViewId="0">
      <selection activeCell="E9" sqref="E9"/>
    </sheetView>
  </sheetViews>
  <sheetFormatPr defaultColWidth="40.7109375" defaultRowHeight="15"/>
  <cols>
    <col min="1" max="1" width="48.7109375" customWidth="1"/>
    <col min="2" max="2" width="11.140625" hidden="1" customWidth="1"/>
    <col min="3" max="3" width="11.28515625" hidden="1" customWidth="1"/>
    <col min="4" max="4" width="16.140625" bestFit="1" customWidth="1"/>
    <col min="5" max="5" width="13.140625" bestFit="1" customWidth="1"/>
    <col min="6" max="8" width="15.5703125" customWidth="1"/>
    <col min="9" max="9" width="13.140625" bestFit="1" customWidth="1"/>
    <col min="10" max="10" width="35.140625" bestFit="1" customWidth="1"/>
    <col min="11" max="11" width="12.42578125" bestFit="1" customWidth="1"/>
  </cols>
  <sheetData>
    <row r="1" spans="1:12" s="1" customFormat="1" ht="15.75">
      <c r="A1" s="38" t="s">
        <v>24</v>
      </c>
      <c r="B1" s="38"/>
      <c r="C1" s="38"/>
      <c r="D1" s="38"/>
      <c r="E1" s="38"/>
      <c r="F1" s="38"/>
      <c r="G1" s="38"/>
      <c r="H1" s="38"/>
      <c r="I1" s="4"/>
      <c r="J1" s="4"/>
      <c r="K1" s="4"/>
      <c r="L1" s="2"/>
    </row>
    <row r="2" spans="1:12" s="1" customFormat="1" ht="15.75">
      <c r="A2" s="38" t="s">
        <v>25</v>
      </c>
      <c r="B2" s="38"/>
      <c r="C2" s="38"/>
      <c r="D2" s="38"/>
      <c r="E2" s="38"/>
      <c r="F2" s="38"/>
      <c r="G2" s="38"/>
      <c r="H2" s="38"/>
      <c r="I2" s="4"/>
      <c r="J2" s="4"/>
      <c r="K2" s="5"/>
      <c r="L2" s="2"/>
    </row>
    <row r="3" spans="1:12" s="1" customFormat="1" ht="15.75">
      <c r="A3" s="38" t="s">
        <v>0</v>
      </c>
      <c r="B3" s="38"/>
      <c r="C3" s="38"/>
      <c r="D3" s="38"/>
      <c r="E3" s="38"/>
      <c r="F3" s="38"/>
      <c r="G3" s="38"/>
      <c r="H3" s="38"/>
      <c r="I3" s="4"/>
      <c r="J3" s="4"/>
      <c r="K3" s="4"/>
      <c r="L3" s="2"/>
    </row>
    <row r="4" spans="1:12" s="1" customFormat="1" ht="15.75">
      <c r="A4" s="38" t="s">
        <v>157</v>
      </c>
      <c r="B4" s="38"/>
      <c r="C4" s="38"/>
      <c r="D4" s="38"/>
      <c r="E4" s="38"/>
      <c r="F4" s="38"/>
      <c r="G4" s="38"/>
      <c r="H4" s="38"/>
      <c r="I4" s="4"/>
      <c r="J4" s="4"/>
      <c r="K4" s="4"/>
      <c r="L4" s="2"/>
    </row>
    <row r="5" spans="1:12" s="1" customFormat="1" ht="15.75">
      <c r="A5" s="39" t="s">
        <v>125</v>
      </c>
      <c r="B5" s="39"/>
      <c r="C5" s="39"/>
      <c r="D5" s="39"/>
      <c r="E5" s="39"/>
      <c r="F5" s="39"/>
      <c r="G5" s="39"/>
      <c r="H5" s="39"/>
      <c r="I5" s="29"/>
      <c r="J5" s="29"/>
      <c r="K5" s="6"/>
      <c r="L5" s="2"/>
    </row>
    <row r="6" spans="1:12">
      <c r="A6" s="36" t="s">
        <v>1</v>
      </c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129</v>
      </c>
      <c r="H6" s="36" t="s">
        <v>130</v>
      </c>
    </row>
    <row r="7" spans="1:12">
      <c r="A7" s="37"/>
      <c r="B7" s="37"/>
      <c r="C7" s="37"/>
      <c r="D7" s="37"/>
      <c r="E7" s="37"/>
      <c r="F7" s="37"/>
      <c r="G7" s="37"/>
      <c r="H7" s="37"/>
    </row>
    <row r="8" spans="1:1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9</v>
      </c>
      <c r="G8" s="3">
        <v>9</v>
      </c>
      <c r="H8" s="3">
        <v>9</v>
      </c>
    </row>
    <row r="9" spans="1:12" ht="25.5">
      <c r="A9" s="7" t="s">
        <v>26</v>
      </c>
      <c r="B9" s="7" t="s">
        <v>27</v>
      </c>
      <c r="C9" s="8"/>
      <c r="D9" s="8"/>
      <c r="E9" s="8"/>
      <c r="F9" s="9">
        <v>18847451.5</v>
      </c>
      <c r="G9" s="9">
        <v>21334211.710000001</v>
      </c>
      <c r="H9" s="9">
        <f>G9-F9</f>
        <v>2486760.2100000009</v>
      </c>
      <c r="J9" s="10"/>
      <c r="L9" s="11"/>
    </row>
    <row r="10" spans="1:12">
      <c r="A10" s="8" t="s">
        <v>28</v>
      </c>
      <c r="B10" s="7" t="s">
        <v>27</v>
      </c>
      <c r="C10" s="8"/>
      <c r="D10" s="8"/>
      <c r="E10" s="8"/>
      <c r="F10" s="9">
        <v>5846240.7800000003</v>
      </c>
      <c r="G10" s="9">
        <v>5581240.7800000003</v>
      </c>
      <c r="H10" s="9">
        <f>G10-F10</f>
        <v>-265000</v>
      </c>
      <c r="J10" s="10"/>
    </row>
    <row r="11" spans="1:12" ht="51">
      <c r="A11" s="12" t="s">
        <v>29</v>
      </c>
      <c r="B11" s="12" t="s">
        <v>27</v>
      </c>
      <c r="C11" s="12" t="s">
        <v>30</v>
      </c>
      <c r="D11" s="13"/>
      <c r="E11" s="13"/>
      <c r="F11" s="14">
        <f t="shared" ref="F11:G12" si="0">F12</f>
        <v>126000</v>
      </c>
      <c r="G11" s="14">
        <f t="shared" si="0"/>
        <v>126000</v>
      </c>
      <c r="H11" s="35">
        <f t="shared" ref="H11:H74" si="1">G11-F11</f>
        <v>0</v>
      </c>
      <c r="J11" t="e">
        <f>'[1]2025'!$C$29</f>
        <v>#REF!</v>
      </c>
      <c r="K11" s="10" t="e">
        <f>J11-H9</f>
        <v>#REF!</v>
      </c>
      <c r="L11" s="10"/>
    </row>
    <row r="12" spans="1:12" ht="25.5">
      <c r="A12" s="15" t="s">
        <v>31</v>
      </c>
      <c r="B12" s="15" t="s">
        <v>27</v>
      </c>
      <c r="C12" s="15" t="s">
        <v>30</v>
      </c>
      <c r="D12" s="15" t="s">
        <v>2</v>
      </c>
      <c r="E12" s="16"/>
      <c r="F12" s="17">
        <f t="shared" si="0"/>
        <v>126000</v>
      </c>
      <c r="G12" s="17">
        <f t="shared" si="0"/>
        <v>126000</v>
      </c>
      <c r="H12" s="35">
        <f t="shared" si="1"/>
        <v>0</v>
      </c>
    </row>
    <row r="13" spans="1:12" ht="63.75">
      <c r="A13" s="18" t="s">
        <v>32</v>
      </c>
      <c r="B13" s="15" t="s">
        <v>27</v>
      </c>
      <c r="C13" s="15" t="s">
        <v>30</v>
      </c>
      <c r="D13" s="15" t="s">
        <v>2</v>
      </c>
      <c r="E13" s="15" t="s">
        <v>33</v>
      </c>
      <c r="F13" s="17">
        <v>126000</v>
      </c>
      <c r="G13" s="17">
        <v>126000</v>
      </c>
      <c r="H13" s="35">
        <f t="shared" si="1"/>
        <v>0</v>
      </c>
      <c r="J13" s="10">
        <f>I11+H14+H33+H111</f>
        <v>-265000.00200000033</v>
      </c>
      <c r="K13" s="10" t="e">
        <f>K11-K12</f>
        <v>#REF!</v>
      </c>
    </row>
    <row r="14" spans="1:12" ht="63.75">
      <c r="A14" s="12" t="s">
        <v>34</v>
      </c>
      <c r="B14" s="12" t="s">
        <v>27</v>
      </c>
      <c r="C14" s="12" t="s">
        <v>35</v>
      </c>
      <c r="D14" s="13"/>
      <c r="E14" s="13"/>
      <c r="F14" s="14">
        <v>5620240.7800000003</v>
      </c>
      <c r="G14" s="14">
        <v>5302824.7779999999</v>
      </c>
      <c r="H14" s="35">
        <f t="shared" si="1"/>
        <v>-317416.00200000033</v>
      </c>
      <c r="J14" t="s">
        <v>36</v>
      </c>
      <c r="K14" s="10">
        <f>'[1]2025'!$C$6+'[1]2025'!$C$20</f>
        <v>11938660</v>
      </c>
    </row>
    <row r="15" spans="1:12">
      <c r="A15" s="15" t="s">
        <v>37</v>
      </c>
      <c r="B15" s="15" t="s">
        <v>27</v>
      </c>
      <c r="C15" s="15" t="s">
        <v>35</v>
      </c>
      <c r="D15" s="15" t="s">
        <v>134</v>
      </c>
      <c r="E15" s="16"/>
      <c r="F15" s="17">
        <v>5620240.7800000003</v>
      </c>
      <c r="G15" s="17">
        <v>5302824.78</v>
      </c>
      <c r="H15" s="35">
        <f t="shared" si="1"/>
        <v>-317416</v>
      </c>
      <c r="J15" t="s">
        <v>38</v>
      </c>
      <c r="K15" s="10">
        <f>K14*57/100</f>
        <v>6805036.2000000002</v>
      </c>
    </row>
    <row r="16" spans="1:12">
      <c r="A16" s="16" t="s">
        <v>37</v>
      </c>
      <c r="B16" s="15"/>
      <c r="C16" s="15"/>
      <c r="D16" s="16" t="s">
        <v>3</v>
      </c>
      <c r="E16" s="16"/>
      <c r="F16" s="17">
        <v>1818948.97</v>
      </c>
      <c r="G16" s="17">
        <v>1501532.97</v>
      </c>
      <c r="H16" s="35">
        <f t="shared" si="1"/>
        <v>-317416</v>
      </c>
      <c r="K16" s="10"/>
    </row>
    <row r="17" spans="1:12">
      <c r="A17" s="18" t="s">
        <v>39</v>
      </c>
      <c r="B17" s="15" t="s">
        <v>27</v>
      </c>
      <c r="C17" s="15" t="s">
        <v>35</v>
      </c>
      <c r="D17" s="15" t="s">
        <v>3</v>
      </c>
      <c r="E17" s="15" t="s">
        <v>40</v>
      </c>
      <c r="F17" s="17">
        <v>937378.5</v>
      </c>
      <c r="G17" s="17">
        <v>937388.5</v>
      </c>
      <c r="H17" s="35">
        <f t="shared" si="1"/>
        <v>10</v>
      </c>
      <c r="J17" s="19" t="s">
        <v>41</v>
      </c>
      <c r="K17" s="10">
        <f>K15-J13</f>
        <v>7070036.2020000005</v>
      </c>
    </row>
    <row r="18" spans="1:12">
      <c r="A18" s="20" t="s">
        <v>42</v>
      </c>
      <c r="B18" s="15" t="s">
        <v>27</v>
      </c>
      <c r="C18" s="15" t="s">
        <v>35</v>
      </c>
      <c r="D18" s="15" t="s">
        <v>3</v>
      </c>
      <c r="E18" s="15">
        <v>244</v>
      </c>
      <c r="F18" s="17">
        <v>800000</v>
      </c>
      <c r="G18" s="17">
        <v>98074</v>
      </c>
      <c r="H18" s="35">
        <f t="shared" si="1"/>
        <v>-701926</v>
      </c>
      <c r="L18" s="10"/>
    </row>
    <row r="19" spans="1:12">
      <c r="A19" s="18" t="s">
        <v>43</v>
      </c>
      <c r="B19" s="15" t="s">
        <v>27</v>
      </c>
      <c r="C19" s="15" t="s">
        <v>35</v>
      </c>
      <c r="D19" s="15" t="s">
        <v>3</v>
      </c>
      <c r="E19" s="15" t="s">
        <v>44</v>
      </c>
      <c r="F19" s="17">
        <v>81070.47</v>
      </c>
      <c r="G19" s="17">
        <v>461070.47</v>
      </c>
      <c r="H19" s="35">
        <f t="shared" si="1"/>
        <v>380000</v>
      </c>
      <c r="I19" s="10"/>
    </row>
    <row r="20" spans="1:12">
      <c r="A20" s="18" t="s">
        <v>45</v>
      </c>
      <c r="B20" s="15" t="s">
        <v>27</v>
      </c>
      <c r="C20" s="15" t="s">
        <v>35</v>
      </c>
      <c r="D20" s="15" t="s">
        <v>3</v>
      </c>
      <c r="E20" s="15" t="s">
        <v>46</v>
      </c>
      <c r="F20" s="17">
        <v>500</v>
      </c>
      <c r="G20" s="17">
        <v>5000</v>
      </c>
      <c r="H20" s="35">
        <f t="shared" si="1"/>
        <v>4500</v>
      </c>
    </row>
    <row r="21" spans="1:12" ht="25.5">
      <c r="A21" s="15" t="s">
        <v>47</v>
      </c>
      <c r="B21" s="15" t="s">
        <v>27</v>
      </c>
      <c r="C21" s="15" t="s">
        <v>35</v>
      </c>
      <c r="D21" s="15" t="s">
        <v>48</v>
      </c>
      <c r="E21" s="16"/>
      <c r="F21" s="17">
        <f>F22+F23</f>
        <v>1090233</v>
      </c>
      <c r="G21" s="17">
        <f>G22+G23</f>
        <v>1090233</v>
      </c>
      <c r="H21" s="35">
        <f t="shared" si="1"/>
        <v>0</v>
      </c>
    </row>
    <row r="22" spans="1:12" ht="25.5">
      <c r="A22" s="18" t="s">
        <v>49</v>
      </c>
      <c r="B22" s="15" t="s">
        <v>27</v>
      </c>
      <c r="C22" s="15" t="s">
        <v>35</v>
      </c>
      <c r="D22" s="15" t="s">
        <v>48</v>
      </c>
      <c r="E22" s="15" t="s">
        <v>50</v>
      </c>
      <c r="F22" s="17">
        <v>837352</v>
      </c>
      <c r="G22" s="17">
        <v>837352</v>
      </c>
      <c r="H22" s="35">
        <f t="shared" si="1"/>
        <v>0</v>
      </c>
    </row>
    <row r="23" spans="1:12" ht="51">
      <c r="A23" s="18" t="s">
        <v>51</v>
      </c>
      <c r="B23" s="15" t="s">
        <v>27</v>
      </c>
      <c r="C23" s="15" t="s">
        <v>35</v>
      </c>
      <c r="D23" s="15" t="s">
        <v>48</v>
      </c>
      <c r="E23" s="15" t="s">
        <v>52</v>
      </c>
      <c r="F23" s="17">
        <v>252881</v>
      </c>
      <c r="G23" s="17">
        <v>252881</v>
      </c>
      <c r="H23" s="35">
        <f t="shared" si="1"/>
        <v>0</v>
      </c>
    </row>
    <row r="24" spans="1:12">
      <c r="A24" s="15" t="s">
        <v>53</v>
      </c>
      <c r="B24" s="15" t="s">
        <v>27</v>
      </c>
      <c r="C24" s="15" t="s">
        <v>35</v>
      </c>
      <c r="D24" s="15" t="s">
        <v>54</v>
      </c>
      <c r="E24" s="16"/>
      <c r="F24" s="17">
        <f>F25+F26</f>
        <v>1976204.81</v>
      </c>
      <c r="G24" s="17">
        <f>G25+G26</f>
        <v>1976204.81</v>
      </c>
      <c r="H24" s="35">
        <f t="shared" si="1"/>
        <v>0</v>
      </c>
    </row>
    <row r="25" spans="1:12" ht="25.5">
      <c r="A25" s="18" t="s">
        <v>49</v>
      </c>
      <c r="B25" s="15" t="s">
        <v>27</v>
      </c>
      <c r="C25" s="15" t="s">
        <v>35</v>
      </c>
      <c r="D25" s="15" t="s">
        <v>54</v>
      </c>
      <c r="E25" s="15" t="s">
        <v>50</v>
      </c>
      <c r="F25" s="17">
        <v>1517822.81</v>
      </c>
      <c r="G25" s="17">
        <v>1517822.81</v>
      </c>
      <c r="H25" s="35">
        <f t="shared" si="1"/>
        <v>0</v>
      </c>
    </row>
    <row r="26" spans="1:12" ht="51">
      <c r="A26" s="18" t="s">
        <v>51</v>
      </c>
      <c r="B26" s="15" t="s">
        <v>27</v>
      </c>
      <c r="C26" s="15" t="s">
        <v>35</v>
      </c>
      <c r="D26" s="15" t="s">
        <v>54</v>
      </c>
      <c r="E26" s="15" t="s">
        <v>52</v>
      </c>
      <c r="F26" s="17">
        <v>458382</v>
      </c>
      <c r="G26" s="17">
        <v>458382</v>
      </c>
      <c r="H26" s="35">
        <f t="shared" si="1"/>
        <v>0</v>
      </c>
    </row>
    <row r="27" spans="1:12" ht="38.25">
      <c r="A27" s="15" t="s">
        <v>55</v>
      </c>
      <c r="B27" s="15" t="s">
        <v>27</v>
      </c>
      <c r="C27" s="15" t="s">
        <v>35</v>
      </c>
      <c r="D27" s="15" t="s">
        <v>4</v>
      </c>
      <c r="E27" s="16"/>
      <c r="F27" s="17">
        <f>F28+F29</f>
        <v>734854</v>
      </c>
      <c r="G27" s="17">
        <f>G28+G29</f>
        <v>734854</v>
      </c>
      <c r="H27" s="35">
        <f t="shared" si="1"/>
        <v>0</v>
      </c>
    </row>
    <row r="28" spans="1:12" ht="25.5">
      <c r="A28" s="18" t="s">
        <v>49</v>
      </c>
      <c r="B28" s="15" t="s">
        <v>27</v>
      </c>
      <c r="C28" s="15" t="s">
        <v>35</v>
      </c>
      <c r="D28" s="15" t="s">
        <v>4</v>
      </c>
      <c r="E28" s="15" t="s">
        <v>50</v>
      </c>
      <c r="F28" s="17">
        <v>564404</v>
      </c>
      <c r="G28" s="17">
        <v>564404</v>
      </c>
      <c r="H28" s="35">
        <f t="shared" si="1"/>
        <v>0</v>
      </c>
    </row>
    <row r="29" spans="1:12" ht="51">
      <c r="A29" s="18" t="s">
        <v>51</v>
      </c>
      <c r="B29" s="15" t="s">
        <v>27</v>
      </c>
      <c r="C29" s="15" t="s">
        <v>35</v>
      </c>
      <c r="D29" s="15" t="s">
        <v>4</v>
      </c>
      <c r="E29" s="15" t="s">
        <v>52</v>
      </c>
      <c r="F29" s="17">
        <v>170450</v>
      </c>
      <c r="G29" s="17">
        <v>170450</v>
      </c>
      <c r="H29" s="35">
        <f t="shared" si="1"/>
        <v>0</v>
      </c>
    </row>
    <row r="30" spans="1:12">
      <c r="A30" s="12" t="s">
        <v>56</v>
      </c>
      <c r="B30" s="12" t="s">
        <v>27</v>
      </c>
      <c r="C30" s="12" t="s">
        <v>57</v>
      </c>
      <c r="D30" s="13"/>
      <c r="E30" s="13"/>
      <c r="F30" s="14">
        <f t="shared" ref="F30:G31" si="2">F31</f>
        <v>30000</v>
      </c>
      <c r="G30" s="14">
        <f t="shared" si="2"/>
        <v>30000</v>
      </c>
      <c r="H30" s="35">
        <f t="shared" si="1"/>
        <v>0</v>
      </c>
    </row>
    <row r="31" spans="1:12" ht="25.5">
      <c r="A31" s="15" t="s">
        <v>58</v>
      </c>
      <c r="B31" s="15" t="s">
        <v>27</v>
      </c>
      <c r="C31" s="15" t="s">
        <v>57</v>
      </c>
      <c r="D31" s="15" t="s">
        <v>59</v>
      </c>
      <c r="E31" s="16"/>
      <c r="F31" s="17">
        <f t="shared" si="2"/>
        <v>30000</v>
      </c>
      <c r="G31" s="17">
        <f t="shared" si="2"/>
        <v>30000</v>
      </c>
      <c r="H31" s="35">
        <f t="shared" si="1"/>
        <v>0</v>
      </c>
    </row>
    <row r="32" spans="1:12">
      <c r="A32" s="18" t="s">
        <v>60</v>
      </c>
      <c r="B32" s="15" t="s">
        <v>27</v>
      </c>
      <c r="C32" s="15" t="s">
        <v>57</v>
      </c>
      <c r="D32" s="15" t="s">
        <v>59</v>
      </c>
      <c r="E32" s="15" t="s">
        <v>61</v>
      </c>
      <c r="F32" s="17">
        <v>30000</v>
      </c>
      <c r="G32" s="17">
        <v>30000</v>
      </c>
      <c r="H32" s="35">
        <f t="shared" si="1"/>
        <v>0</v>
      </c>
    </row>
    <row r="33" spans="1:12">
      <c r="A33" s="12" t="s">
        <v>62</v>
      </c>
      <c r="B33" s="12" t="s">
        <v>27</v>
      </c>
      <c r="C33" s="12" t="s">
        <v>63</v>
      </c>
      <c r="D33" s="13"/>
      <c r="E33" s="13"/>
      <c r="F33" s="14">
        <f t="shared" ref="F33:G34" si="3">F34</f>
        <v>70000</v>
      </c>
      <c r="G33" s="14">
        <f t="shared" si="3"/>
        <v>122416</v>
      </c>
      <c r="H33" s="35">
        <f t="shared" si="1"/>
        <v>52416</v>
      </c>
    </row>
    <row r="34" spans="1:12" ht="25.5">
      <c r="A34" s="15" t="s">
        <v>64</v>
      </c>
      <c r="B34" s="15" t="s">
        <v>27</v>
      </c>
      <c r="C34" s="15" t="s">
        <v>63</v>
      </c>
      <c r="D34" s="15" t="s">
        <v>5</v>
      </c>
      <c r="E34" s="16"/>
      <c r="F34" s="17">
        <f t="shared" si="3"/>
        <v>70000</v>
      </c>
      <c r="G34" s="17">
        <v>122416</v>
      </c>
      <c r="H34" s="35">
        <f t="shared" si="1"/>
        <v>52416</v>
      </c>
    </row>
    <row r="35" spans="1:12">
      <c r="A35" s="18" t="s">
        <v>39</v>
      </c>
      <c r="B35" s="15" t="s">
        <v>27</v>
      </c>
      <c r="C35" s="15" t="s">
        <v>63</v>
      </c>
      <c r="D35" s="15" t="s">
        <v>5</v>
      </c>
      <c r="E35" s="15" t="s">
        <v>40</v>
      </c>
      <c r="F35" s="17">
        <v>70000</v>
      </c>
      <c r="G35" s="17">
        <v>120000</v>
      </c>
      <c r="H35" s="35">
        <f t="shared" si="1"/>
        <v>50000</v>
      </c>
    </row>
    <row r="36" spans="1:12">
      <c r="A36" s="20" t="s">
        <v>135</v>
      </c>
      <c r="B36" s="15"/>
      <c r="C36" s="15"/>
      <c r="D36" s="16" t="s">
        <v>5</v>
      </c>
      <c r="E36" s="15">
        <v>853</v>
      </c>
      <c r="F36" s="17"/>
      <c r="G36" s="17">
        <v>2416</v>
      </c>
      <c r="H36" s="35">
        <f t="shared" si="1"/>
        <v>2416</v>
      </c>
    </row>
    <row r="37" spans="1:12" ht="25.5">
      <c r="A37" s="12" t="s">
        <v>65</v>
      </c>
      <c r="B37" s="12" t="s">
        <v>27</v>
      </c>
      <c r="C37" s="12" t="s">
        <v>66</v>
      </c>
      <c r="D37" s="13"/>
      <c r="E37" s="13"/>
      <c r="F37" s="14">
        <f>F38</f>
        <v>164202</v>
      </c>
      <c r="G37" s="14">
        <f>G38</f>
        <v>164202</v>
      </c>
      <c r="H37" s="35">
        <f t="shared" si="1"/>
        <v>0</v>
      </c>
    </row>
    <row r="38" spans="1:12" ht="38.25">
      <c r="A38" s="15" t="s">
        <v>67</v>
      </c>
      <c r="B38" s="15" t="s">
        <v>27</v>
      </c>
      <c r="C38" s="15" t="s">
        <v>66</v>
      </c>
      <c r="D38" s="15" t="s">
        <v>68</v>
      </c>
      <c r="E38" s="16"/>
      <c r="F38" s="17">
        <f>F39+F40+F41+F42</f>
        <v>164202</v>
      </c>
      <c r="G38" s="17">
        <f>G39+G40+G41+G42</f>
        <v>164202</v>
      </c>
      <c r="H38" s="35">
        <f t="shared" si="1"/>
        <v>0</v>
      </c>
    </row>
    <row r="39" spans="1:12" ht="25.5">
      <c r="A39" s="18" t="s">
        <v>49</v>
      </c>
      <c r="B39" s="15" t="s">
        <v>27</v>
      </c>
      <c r="C39" s="15" t="s">
        <v>66</v>
      </c>
      <c r="D39" s="15" t="s">
        <v>68</v>
      </c>
      <c r="E39" s="15" t="s">
        <v>50</v>
      </c>
      <c r="F39" s="17">
        <v>84678</v>
      </c>
      <c r="G39" s="17">
        <v>84678</v>
      </c>
      <c r="H39" s="35">
        <f t="shared" si="1"/>
        <v>0</v>
      </c>
    </row>
    <row r="40" spans="1:12" ht="51">
      <c r="A40" s="18" t="s">
        <v>51</v>
      </c>
      <c r="B40" s="15" t="s">
        <v>27</v>
      </c>
      <c r="C40" s="15" t="s">
        <v>66</v>
      </c>
      <c r="D40" s="15" t="s">
        <v>68</v>
      </c>
      <c r="E40" s="15" t="s">
        <v>52</v>
      </c>
      <c r="F40" s="17">
        <v>25573</v>
      </c>
      <c r="G40" s="17">
        <v>25573</v>
      </c>
      <c r="H40" s="35">
        <f t="shared" si="1"/>
        <v>0</v>
      </c>
    </row>
    <row r="41" spans="1:12">
      <c r="A41" s="18" t="s">
        <v>39</v>
      </c>
      <c r="B41" s="15" t="s">
        <v>27</v>
      </c>
      <c r="C41" s="15" t="s">
        <v>66</v>
      </c>
      <c r="D41" s="15" t="s">
        <v>68</v>
      </c>
      <c r="E41" s="15" t="s">
        <v>40</v>
      </c>
      <c r="F41" s="17">
        <v>40000</v>
      </c>
      <c r="G41" s="17">
        <v>40000</v>
      </c>
      <c r="H41" s="35">
        <f t="shared" si="1"/>
        <v>0</v>
      </c>
    </row>
    <row r="42" spans="1:12">
      <c r="A42" s="18" t="s">
        <v>43</v>
      </c>
      <c r="B42" s="15" t="s">
        <v>27</v>
      </c>
      <c r="C42" s="15" t="s">
        <v>66</v>
      </c>
      <c r="D42" s="15" t="s">
        <v>68</v>
      </c>
      <c r="E42" s="15" t="s">
        <v>44</v>
      </c>
      <c r="F42" s="17">
        <v>13951</v>
      </c>
      <c r="G42" s="17">
        <v>13951</v>
      </c>
      <c r="H42" s="35">
        <f t="shared" si="1"/>
        <v>0</v>
      </c>
      <c r="L42" s="10"/>
    </row>
    <row r="43" spans="1:12" ht="42.75" customHeight="1">
      <c r="A43" s="12" t="s">
        <v>151</v>
      </c>
      <c r="B43" s="12" t="s">
        <v>27</v>
      </c>
      <c r="C43" s="12" t="s">
        <v>69</v>
      </c>
      <c r="D43" s="13"/>
      <c r="E43" s="13"/>
      <c r="F43" s="14">
        <f>F44+F46+F48</f>
        <v>466000</v>
      </c>
      <c r="G43" s="14">
        <f>G44+G46+G48</f>
        <v>678000</v>
      </c>
      <c r="H43" s="35">
        <f t="shared" si="1"/>
        <v>212000</v>
      </c>
    </row>
    <row r="44" spans="1:12" ht="25.5">
      <c r="A44" s="15" t="s">
        <v>70</v>
      </c>
      <c r="B44" s="15" t="s">
        <v>27</v>
      </c>
      <c r="C44" s="15" t="s">
        <v>69</v>
      </c>
      <c r="D44" s="15" t="s">
        <v>71</v>
      </c>
      <c r="E44" s="16"/>
      <c r="F44" s="17">
        <f>F45</f>
        <v>350000</v>
      </c>
      <c r="G44" s="17">
        <f>G45</f>
        <v>452000</v>
      </c>
      <c r="H44" s="35">
        <f t="shared" si="1"/>
        <v>102000</v>
      </c>
    </row>
    <row r="45" spans="1:12">
      <c r="A45" s="18" t="s">
        <v>39</v>
      </c>
      <c r="B45" s="15" t="s">
        <v>27</v>
      </c>
      <c r="C45" s="15" t="s">
        <v>69</v>
      </c>
      <c r="D45" s="15" t="s">
        <v>71</v>
      </c>
      <c r="E45" s="15" t="s">
        <v>40</v>
      </c>
      <c r="F45" s="17">
        <v>350000</v>
      </c>
      <c r="G45" s="17">
        <v>452000</v>
      </c>
      <c r="H45" s="35">
        <f t="shared" si="1"/>
        <v>102000</v>
      </c>
    </row>
    <row r="46" spans="1:12">
      <c r="A46" s="15" t="s">
        <v>72</v>
      </c>
      <c r="B46" s="15" t="s">
        <v>27</v>
      </c>
      <c r="C46" s="15" t="s">
        <v>69</v>
      </c>
      <c r="D46" s="15" t="s">
        <v>6</v>
      </c>
      <c r="E46" s="16"/>
      <c r="F46" s="17">
        <f>F47</f>
        <v>80000</v>
      </c>
      <c r="G46" s="17">
        <f>G47</f>
        <v>190000</v>
      </c>
      <c r="H46" s="35">
        <f t="shared" si="1"/>
        <v>110000</v>
      </c>
    </row>
    <row r="47" spans="1:12">
      <c r="A47" s="18" t="s">
        <v>39</v>
      </c>
      <c r="B47" s="15" t="s">
        <v>27</v>
      </c>
      <c r="C47" s="15" t="s">
        <v>69</v>
      </c>
      <c r="D47" s="15" t="s">
        <v>6</v>
      </c>
      <c r="E47" s="15" t="s">
        <v>40</v>
      </c>
      <c r="F47" s="17">
        <v>80000</v>
      </c>
      <c r="G47" s="17">
        <v>190000</v>
      </c>
      <c r="H47" s="35">
        <f t="shared" si="1"/>
        <v>110000</v>
      </c>
    </row>
    <row r="48" spans="1:12" ht="25.5">
      <c r="A48" s="15" t="s">
        <v>73</v>
      </c>
      <c r="B48" s="15" t="s">
        <v>27</v>
      </c>
      <c r="C48" s="15" t="s">
        <v>69</v>
      </c>
      <c r="D48" s="15" t="s">
        <v>11</v>
      </c>
      <c r="E48" s="16"/>
      <c r="F48" s="17">
        <f>F49</f>
        <v>36000</v>
      </c>
      <c r="G48" s="17">
        <f>G49</f>
        <v>36000</v>
      </c>
      <c r="H48" s="35">
        <f t="shared" si="1"/>
        <v>0</v>
      </c>
    </row>
    <row r="49" spans="1:8">
      <c r="A49" s="18" t="s">
        <v>39</v>
      </c>
      <c r="B49" s="15" t="s">
        <v>27</v>
      </c>
      <c r="C49" s="15" t="s">
        <v>69</v>
      </c>
      <c r="D49" s="15" t="s">
        <v>11</v>
      </c>
      <c r="E49" s="15" t="s">
        <v>40</v>
      </c>
      <c r="F49" s="17">
        <v>36000</v>
      </c>
      <c r="G49" s="17">
        <v>36000</v>
      </c>
      <c r="H49" s="35">
        <f t="shared" si="1"/>
        <v>0</v>
      </c>
    </row>
    <row r="50" spans="1:8">
      <c r="A50" s="12" t="s">
        <v>74</v>
      </c>
      <c r="B50" s="12" t="s">
        <v>27</v>
      </c>
      <c r="C50" s="12" t="s">
        <v>75</v>
      </c>
      <c r="D50" s="13"/>
      <c r="E50" s="13"/>
      <c r="F50" s="14">
        <f>F51+F53+F55</f>
        <v>3523000</v>
      </c>
      <c r="G50" s="14">
        <v>3523000</v>
      </c>
      <c r="H50" s="35">
        <f t="shared" si="1"/>
        <v>0</v>
      </c>
    </row>
    <row r="51" spans="1:8" ht="25.5">
      <c r="A51" s="15" t="s">
        <v>76</v>
      </c>
      <c r="B51" s="15" t="s">
        <v>27</v>
      </c>
      <c r="C51" s="15" t="s">
        <v>75</v>
      </c>
      <c r="D51" s="15" t="s">
        <v>77</v>
      </c>
      <c r="E51" s="16"/>
      <c r="F51" s="17">
        <f>F52</f>
        <v>600000</v>
      </c>
      <c r="G51" s="17">
        <v>502000</v>
      </c>
      <c r="H51" s="35">
        <f t="shared" si="1"/>
        <v>-98000</v>
      </c>
    </row>
    <row r="52" spans="1:8">
      <c r="A52" s="18" t="s">
        <v>39</v>
      </c>
      <c r="B52" s="15" t="s">
        <v>27</v>
      </c>
      <c r="C52" s="15" t="s">
        <v>75</v>
      </c>
      <c r="D52" s="15" t="s">
        <v>77</v>
      </c>
      <c r="E52" s="15" t="s">
        <v>40</v>
      </c>
      <c r="F52" s="17">
        <v>600000</v>
      </c>
      <c r="G52" s="17">
        <v>502000</v>
      </c>
      <c r="H52" s="35">
        <f t="shared" si="1"/>
        <v>-98000</v>
      </c>
    </row>
    <row r="53" spans="1:8" ht="25.5">
      <c r="A53" s="15" t="s">
        <v>78</v>
      </c>
      <c r="B53" s="15" t="s">
        <v>27</v>
      </c>
      <c r="C53" s="15" t="s">
        <v>75</v>
      </c>
      <c r="D53" s="15" t="s">
        <v>79</v>
      </c>
      <c r="E53" s="16"/>
      <c r="F53" s="17">
        <f>F54</f>
        <v>100000</v>
      </c>
      <c r="G53" s="17">
        <f>G54</f>
        <v>98000</v>
      </c>
      <c r="H53" s="35">
        <f t="shared" si="1"/>
        <v>-2000</v>
      </c>
    </row>
    <row r="54" spans="1:8">
      <c r="A54" s="18" t="s">
        <v>39</v>
      </c>
      <c r="B54" s="15" t="s">
        <v>27</v>
      </c>
      <c r="C54" s="15" t="s">
        <v>75</v>
      </c>
      <c r="D54" s="15" t="s">
        <v>79</v>
      </c>
      <c r="E54" s="15" t="s">
        <v>40</v>
      </c>
      <c r="F54" s="17">
        <v>100000</v>
      </c>
      <c r="G54" s="17">
        <v>98000</v>
      </c>
      <c r="H54" s="35">
        <f t="shared" si="1"/>
        <v>-2000</v>
      </c>
    </row>
    <row r="55" spans="1:8" ht="25.5">
      <c r="A55" s="15" t="s">
        <v>80</v>
      </c>
      <c r="B55" s="15" t="s">
        <v>27</v>
      </c>
      <c r="C55" s="15" t="s">
        <v>75</v>
      </c>
      <c r="D55" s="15" t="s">
        <v>81</v>
      </c>
      <c r="E55" s="16"/>
      <c r="F55" s="17">
        <f>F56</f>
        <v>2823000</v>
      </c>
      <c r="G55" s="17">
        <v>1203740.1499999999</v>
      </c>
      <c r="H55" s="35">
        <f t="shared" si="1"/>
        <v>-1619259.85</v>
      </c>
    </row>
    <row r="56" spans="1:8">
      <c r="A56" s="18" t="s">
        <v>39</v>
      </c>
      <c r="B56" s="15" t="s">
        <v>27</v>
      </c>
      <c r="C56" s="15" t="s">
        <v>75</v>
      </c>
      <c r="D56" s="15" t="s">
        <v>81</v>
      </c>
      <c r="E56" s="15" t="s">
        <v>40</v>
      </c>
      <c r="F56" s="17">
        <v>2823000</v>
      </c>
      <c r="G56" s="17">
        <v>1393748.87</v>
      </c>
      <c r="H56" s="35">
        <f t="shared" si="1"/>
        <v>-1429251.13</v>
      </c>
    </row>
    <row r="57" spans="1:8" ht="25.5">
      <c r="A57" s="31" t="s">
        <v>136</v>
      </c>
      <c r="B57" s="15"/>
      <c r="C57" s="15"/>
      <c r="D57" s="16" t="s">
        <v>137</v>
      </c>
      <c r="E57" s="15"/>
      <c r="F57" s="17">
        <v>0</v>
      </c>
      <c r="G57" s="17">
        <v>161991.28</v>
      </c>
      <c r="H57" s="35">
        <f t="shared" si="1"/>
        <v>161991.28</v>
      </c>
    </row>
    <row r="58" spans="1:8">
      <c r="A58" s="20" t="s">
        <v>142</v>
      </c>
      <c r="B58" s="15"/>
      <c r="C58" s="15"/>
      <c r="D58" s="16" t="s">
        <v>137</v>
      </c>
      <c r="E58" s="15">
        <v>244</v>
      </c>
      <c r="F58" s="17">
        <v>0</v>
      </c>
      <c r="G58" s="17">
        <v>161991.28</v>
      </c>
      <c r="H58" s="35">
        <f t="shared" si="1"/>
        <v>161991.28</v>
      </c>
    </row>
    <row r="59" spans="1:8" ht="51">
      <c r="A59" s="30" t="s">
        <v>138</v>
      </c>
      <c r="B59" s="15"/>
      <c r="C59" s="15"/>
      <c r="D59" s="32" t="s">
        <v>139</v>
      </c>
      <c r="E59" s="33"/>
      <c r="F59" s="34" t="s">
        <v>140</v>
      </c>
      <c r="G59" s="34" t="s">
        <v>141</v>
      </c>
      <c r="H59" s="35">
        <f t="shared" si="1"/>
        <v>1367259.85</v>
      </c>
    </row>
    <row r="60" spans="1:8">
      <c r="A60" s="20" t="s">
        <v>143</v>
      </c>
      <c r="B60" s="15"/>
      <c r="C60" s="15"/>
      <c r="D60" s="32" t="s">
        <v>139</v>
      </c>
      <c r="E60" s="32" t="s">
        <v>40</v>
      </c>
      <c r="F60" s="34" t="s">
        <v>140</v>
      </c>
      <c r="G60" s="34" t="s">
        <v>141</v>
      </c>
      <c r="H60" s="35">
        <f t="shared" si="1"/>
        <v>1367259.85</v>
      </c>
    </row>
    <row r="61" spans="1:8" ht="25.5">
      <c r="A61" s="12" t="s">
        <v>82</v>
      </c>
      <c r="B61" s="12" t="s">
        <v>27</v>
      </c>
      <c r="C61" s="12" t="s">
        <v>83</v>
      </c>
      <c r="D61" s="13"/>
      <c r="E61" s="13"/>
      <c r="F61" s="14">
        <f t="shared" ref="F61:G62" si="4">F62</f>
        <v>274000</v>
      </c>
      <c r="G61" s="14">
        <f t="shared" si="4"/>
        <v>274000</v>
      </c>
      <c r="H61" s="35">
        <f t="shared" si="1"/>
        <v>0</v>
      </c>
    </row>
    <row r="62" spans="1:8" ht="25.5">
      <c r="A62" s="15" t="s">
        <v>84</v>
      </c>
      <c r="B62" s="15" t="s">
        <v>27</v>
      </c>
      <c r="C62" s="15" t="s">
        <v>83</v>
      </c>
      <c r="D62" s="15" t="s">
        <v>85</v>
      </c>
      <c r="E62" s="16"/>
      <c r="F62" s="17">
        <f t="shared" si="4"/>
        <v>274000</v>
      </c>
      <c r="G62" s="17">
        <f t="shared" si="4"/>
        <v>274000</v>
      </c>
      <c r="H62" s="35">
        <f t="shared" si="1"/>
        <v>0</v>
      </c>
    </row>
    <row r="63" spans="1:8">
      <c r="A63" s="18" t="s">
        <v>39</v>
      </c>
      <c r="B63" s="15" t="s">
        <v>27</v>
      </c>
      <c r="C63" s="15" t="s">
        <v>83</v>
      </c>
      <c r="D63" s="15" t="s">
        <v>85</v>
      </c>
      <c r="E63" s="15" t="s">
        <v>40</v>
      </c>
      <c r="F63" s="17">
        <v>274000</v>
      </c>
      <c r="G63" s="17">
        <v>274000</v>
      </c>
      <c r="H63" s="35">
        <f t="shared" si="1"/>
        <v>0</v>
      </c>
    </row>
    <row r="64" spans="1:8" ht="18">
      <c r="A64" s="8" t="s">
        <v>153</v>
      </c>
      <c r="B64" s="21"/>
      <c r="C64" s="22" t="s">
        <v>86</v>
      </c>
      <c r="D64" s="21"/>
      <c r="E64" s="21"/>
      <c r="F64" s="23">
        <f>F68+F66</f>
        <v>5083661.72</v>
      </c>
      <c r="G64" s="23">
        <v>7623421.9299999997</v>
      </c>
      <c r="H64" s="35">
        <f t="shared" si="1"/>
        <v>2539760.21</v>
      </c>
    </row>
    <row r="65" spans="1:8">
      <c r="A65" s="13" t="s">
        <v>152</v>
      </c>
      <c r="B65" s="12"/>
      <c r="C65" s="24" t="s">
        <v>87</v>
      </c>
      <c r="D65" s="12"/>
      <c r="E65" s="12"/>
      <c r="F65" s="25">
        <v>320000</v>
      </c>
      <c r="G65" s="25">
        <v>320000</v>
      </c>
      <c r="H65" s="35">
        <f t="shared" si="1"/>
        <v>0</v>
      </c>
    </row>
    <row r="66" spans="1:8" ht="38.25">
      <c r="A66" s="15" t="s">
        <v>88</v>
      </c>
      <c r="B66" s="15" t="s">
        <v>27</v>
      </c>
      <c r="C66" s="15" t="s">
        <v>87</v>
      </c>
      <c r="D66" s="15" t="s">
        <v>89</v>
      </c>
      <c r="E66" s="16"/>
      <c r="F66" s="17">
        <f>F67</f>
        <v>320000</v>
      </c>
      <c r="G66" s="17">
        <f>G67</f>
        <v>320000</v>
      </c>
      <c r="H66" s="35">
        <f t="shared" si="1"/>
        <v>0</v>
      </c>
    </row>
    <row r="67" spans="1:8">
      <c r="A67" s="18" t="s">
        <v>39</v>
      </c>
      <c r="B67" s="15" t="s">
        <v>27</v>
      </c>
      <c r="C67" s="15" t="s">
        <v>87</v>
      </c>
      <c r="D67" s="15" t="s">
        <v>89</v>
      </c>
      <c r="E67" s="15" t="s">
        <v>40</v>
      </c>
      <c r="F67" s="17">
        <v>320000</v>
      </c>
      <c r="G67" s="17">
        <v>320000</v>
      </c>
      <c r="H67" s="35">
        <f t="shared" si="1"/>
        <v>0</v>
      </c>
    </row>
    <row r="68" spans="1:8">
      <c r="A68" s="12" t="s">
        <v>90</v>
      </c>
      <c r="B68" s="12" t="s">
        <v>27</v>
      </c>
      <c r="C68" s="12" t="s">
        <v>91</v>
      </c>
      <c r="D68" s="13"/>
      <c r="E68" s="13"/>
      <c r="F68" s="14">
        <v>4763661.72</v>
      </c>
      <c r="G68" s="14">
        <v>7303421.9299999997</v>
      </c>
      <c r="H68" s="35">
        <f t="shared" si="1"/>
        <v>2539760.21</v>
      </c>
    </row>
    <row r="69" spans="1:8" ht="25.5">
      <c r="A69" s="16" t="s">
        <v>101</v>
      </c>
      <c r="B69" s="15" t="s">
        <v>27</v>
      </c>
      <c r="C69" s="15" t="s">
        <v>91</v>
      </c>
      <c r="D69" s="16" t="s">
        <v>102</v>
      </c>
      <c r="E69" s="16"/>
      <c r="F69" s="17">
        <f>F70</f>
        <v>80000</v>
      </c>
      <c r="G69" s="17">
        <f>G70</f>
        <v>80000</v>
      </c>
      <c r="H69" s="35">
        <f t="shared" si="1"/>
        <v>0</v>
      </c>
    </row>
    <row r="70" spans="1:8">
      <c r="A70" s="18" t="s">
        <v>39</v>
      </c>
      <c r="B70" s="15" t="s">
        <v>27</v>
      </c>
      <c r="C70" s="15" t="s">
        <v>91</v>
      </c>
      <c r="D70" s="16" t="s">
        <v>102</v>
      </c>
      <c r="E70" s="15" t="s">
        <v>40</v>
      </c>
      <c r="F70" s="17">
        <v>80000</v>
      </c>
      <c r="G70" s="17">
        <v>80000</v>
      </c>
      <c r="H70" s="35">
        <f t="shared" si="1"/>
        <v>0</v>
      </c>
    </row>
    <row r="71" spans="1:8" ht="25.5">
      <c r="A71" s="16" t="s">
        <v>103</v>
      </c>
      <c r="B71" s="15" t="s">
        <v>27</v>
      </c>
      <c r="C71" s="15" t="s">
        <v>91</v>
      </c>
      <c r="D71" s="16" t="s">
        <v>104</v>
      </c>
      <c r="E71" s="16"/>
      <c r="F71" s="17">
        <f>F72</f>
        <v>180000</v>
      </c>
      <c r="G71" s="17">
        <f>G72</f>
        <v>180000</v>
      </c>
      <c r="H71" s="35">
        <f t="shared" si="1"/>
        <v>0</v>
      </c>
    </row>
    <row r="72" spans="1:8">
      <c r="A72" s="18" t="s">
        <v>39</v>
      </c>
      <c r="B72" s="15" t="s">
        <v>27</v>
      </c>
      <c r="C72" s="15" t="s">
        <v>91</v>
      </c>
      <c r="D72" s="16" t="s">
        <v>104</v>
      </c>
      <c r="E72" s="15" t="s">
        <v>40</v>
      </c>
      <c r="F72" s="17">
        <v>180000</v>
      </c>
      <c r="G72" s="17">
        <v>180000</v>
      </c>
      <c r="H72" s="35">
        <f t="shared" si="1"/>
        <v>0</v>
      </c>
    </row>
    <row r="73" spans="1:8" ht="25.5">
      <c r="A73" s="15" t="s">
        <v>92</v>
      </c>
      <c r="B73" s="15" t="s">
        <v>27</v>
      </c>
      <c r="C73" s="15" t="s">
        <v>91</v>
      </c>
      <c r="D73" s="15" t="s">
        <v>12</v>
      </c>
      <c r="E73" s="16"/>
      <c r="F73" s="17">
        <f>F74</f>
        <v>450000</v>
      </c>
      <c r="G73" s="17">
        <f>G74</f>
        <v>450000</v>
      </c>
      <c r="H73" s="35">
        <f t="shared" si="1"/>
        <v>0</v>
      </c>
    </row>
    <row r="74" spans="1:8">
      <c r="A74" s="18" t="s">
        <v>43</v>
      </c>
      <c r="B74" s="15" t="s">
        <v>27</v>
      </c>
      <c r="C74" s="15" t="s">
        <v>91</v>
      </c>
      <c r="D74" s="15" t="s">
        <v>12</v>
      </c>
      <c r="E74" s="15" t="s">
        <v>44</v>
      </c>
      <c r="F74" s="17">
        <v>450000</v>
      </c>
      <c r="G74" s="17">
        <v>450000</v>
      </c>
      <c r="H74" s="35">
        <f t="shared" si="1"/>
        <v>0</v>
      </c>
    </row>
    <row r="75" spans="1:8">
      <c r="A75" s="15" t="s">
        <v>93</v>
      </c>
      <c r="B75" s="15" t="s">
        <v>27</v>
      </c>
      <c r="C75" s="15" t="s">
        <v>91</v>
      </c>
      <c r="D75" s="15" t="s">
        <v>15</v>
      </c>
      <c r="E75" s="16"/>
      <c r="F75" s="17">
        <f>F76</f>
        <v>66000</v>
      </c>
      <c r="G75" s="17">
        <v>393107.39</v>
      </c>
      <c r="H75" s="35">
        <f t="shared" ref="H75:H127" si="5">G75-F75</f>
        <v>327107.39</v>
      </c>
    </row>
    <row r="76" spans="1:8">
      <c r="A76" s="18" t="s">
        <v>39</v>
      </c>
      <c r="B76" s="15" t="s">
        <v>27</v>
      </c>
      <c r="C76" s="15" t="s">
        <v>91</v>
      </c>
      <c r="D76" s="15" t="s">
        <v>15</v>
      </c>
      <c r="E76" s="15" t="s">
        <v>40</v>
      </c>
      <c r="F76" s="17">
        <v>66000</v>
      </c>
      <c r="G76" s="17">
        <v>393107.39</v>
      </c>
      <c r="H76" s="35">
        <f t="shared" si="5"/>
        <v>327107.39</v>
      </c>
    </row>
    <row r="77" spans="1:8" ht="25.5">
      <c r="A77" s="15" t="s">
        <v>94</v>
      </c>
      <c r="B77" s="15" t="s">
        <v>27</v>
      </c>
      <c r="C77" s="15" t="s">
        <v>91</v>
      </c>
      <c r="D77" s="15" t="s">
        <v>14</v>
      </c>
      <c r="E77" s="16"/>
      <c r="F77" s="17">
        <f>F78</f>
        <v>10000</v>
      </c>
      <c r="G77" s="17">
        <v>0</v>
      </c>
      <c r="H77" s="35">
        <f t="shared" si="5"/>
        <v>-10000</v>
      </c>
    </row>
    <row r="78" spans="1:8">
      <c r="A78" s="18" t="s">
        <v>39</v>
      </c>
      <c r="B78" s="15" t="s">
        <v>27</v>
      </c>
      <c r="C78" s="15" t="s">
        <v>91</v>
      </c>
      <c r="D78" s="15" t="s">
        <v>14</v>
      </c>
      <c r="E78" s="15" t="s">
        <v>40</v>
      </c>
      <c r="F78" s="17">
        <v>10000</v>
      </c>
      <c r="G78" s="17">
        <v>0</v>
      </c>
      <c r="H78" s="35">
        <f t="shared" si="5"/>
        <v>-10000</v>
      </c>
    </row>
    <row r="79" spans="1:8" ht="25.5">
      <c r="A79" s="15" t="s">
        <v>95</v>
      </c>
      <c r="B79" s="15" t="s">
        <v>27</v>
      </c>
      <c r="C79" s="15" t="s">
        <v>91</v>
      </c>
      <c r="D79" s="15" t="s">
        <v>7</v>
      </c>
      <c r="E79" s="16"/>
      <c r="F79" s="17">
        <f>F80</f>
        <v>180000</v>
      </c>
      <c r="G79" s="17">
        <v>237200</v>
      </c>
      <c r="H79" s="35">
        <f t="shared" si="5"/>
        <v>57200</v>
      </c>
    </row>
    <row r="80" spans="1:8">
      <c r="A80" s="18" t="s">
        <v>39</v>
      </c>
      <c r="B80" s="15" t="s">
        <v>27</v>
      </c>
      <c r="C80" s="15" t="s">
        <v>91</v>
      </c>
      <c r="D80" s="15" t="s">
        <v>7</v>
      </c>
      <c r="E80" s="15" t="s">
        <v>40</v>
      </c>
      <c r="F80" s="17">
        <v>180000</v>
      </c>
      <c r="G80" s="17">
        <v>237200</v>
      </c>
      <c r="H80" s="35">
        <f t="shared" si="5"/>
        <v>57200</v>
      </c>
    </row>
    <row r="81" spans="1:12" ht="25.5">
      <c r="A81" s="15" t="s">
        <v>96</v>
      </c>
      <c r="B81" s="15" t="s">
        <v>27</v>
      </c>
      <c r="C81" s="15" t="s">
        <v>91</v>
      </c>
      <c r="D81" s="15" t="s">
        <v>8</v>
      </c>
      <c r="E81" s="16"/>
      <c r="F81" s="17">
        <f>F82</f>
        <v>35000</v>
      </c>
      <c r="G81" s="17">
        <f>G82</f>
        <v>54000</v>
      </c>
      <c r="H81" s="35">
        <f t="shared" si="5"/>
        <v>19000</v>
      </c>
    </row>
    <row r="82" spans="1:12">
      <c r="A82" s="18" t="s">
        <v>39</v>
      </c>
      <c r="B82" s="15" t="s">
        <v>27</v>
      </c>
      <c r="C82" s="15" t="s">
        <v>91</v>
      </c>
      <c r="D82" s="15" t="s">
        <v>8</v>
      </c>
      <c r="E82" s="15" t="s">
        <v>40</v>
      </c>
      <c r="F82" s="17">
        <v>35000</v>
      </c>
      <c r="G82" s="17">
        <v>54000</v>
      </c>
      <c r="H82" s="35">
        <f t="shared" si="5"/>
        <v>19000</v>
      </c>
    </row>
    <row r="83" spans="1:12">
      <c r="A83" s="15" t="s">
        <v>97</v>
      </c>
      <c r="B83" s="15" t="s">
        <v>27</v>
      </c>
      <c r="C83" s="15" t="s">
        <v>91</v>
      </c>
      <c r="D83" s="15" t="s">
        <v>13</v>
      </c>
      <c r="E83" s="16"/>
      <c r="F83" s="17">
        <f>F84</f>
        <v>70000</v>
      </c>
      <c r="G83" s="17">
        <f>G84</f>
        <v>181000</v>
      </c>
      <c r="H83" s="35">
        <f t="shared" si="5"/>
        <v>111000</v>
      </c>
    </row>
    <row r="84" spans="1:12">
      <c r="A84" s="18" t="s">
        <v>39</v>
      </c>
      <c r="B84" s="15" t="s">
        <v>27</v>
      </c>
      <c r="C84" s="15" t="s">
        <v>91</v>
      </c>
      <c r="D84" s="15" t="s">
        <v>13</v>
      </c>
      <c r="E84" s="15" t="s">
        <v>40</v>
      </c>
      <c r="F84" s="17">
        <v>70000</v>
      </c>
      <c r="G84" s="17">
        <v>181000</v>
      </c>
      <c r="H84" s="35">
        <f t="shared" si="5"/>
        <v>111000</v>
      </c>
    </row>
    <row r="85" spans="1:12" ht="51">
      <c r="A85" s="30" t="s">
        <v>133</v>
      </c>
      <c r="B85" s="15"/>
      <c r="C85" s="15"/>
      <c r="D85" s="16" t="s">
        <v>131</v>
      </c>
      <c r="E85" s="15"/>
      <c r="F85" s="17">
        <v>0</v>
      </c>
      <c r="G85" s="17" t="s">
        <v>154</v>
      </c>
      <c r="H85" s="35">
        <v>1189529.57</v>
      </c>
    </row>
    <row r="86" spans="1:12" ht="25.5">
      <c r="A86" s="20" t="s">
        <v>128</v>
      </c>
      <c r="B86" s="15"/>
      <c r="C86" s="15"/>
      <c r="D86" s="16" t="s">
        <v>131</v>
      </c>
      <c r="E86" s="15">
        <v>244</v>
      </c>
      <c r="F86" s="17">
        <v>0</v>
      </c>
      <c r="G86" s="17">
        <v>1189529.57</v>
      </c>
      <c r="H86" s="35">
        <f t="shared" si="5"/>
        <v>1189529.57</v>
      </c>
    </row>
    <row r="87" spans="1:12" ht="51">
      <c r="A87" s="15" t="s">
        <v>127</v>
      </c>
      <c r="B87" s="15" t="s">
        <v>27</v>
      </c>
      <c r="C87" s="15" t="s">
        <v>91</v>
      </c>
      <c r="D87" s="15" t="s">
        <v>98</v>
      </c>
      <c r="E87" s="16"/>
      <c r="F87" s="17">
        <f>F90</f>
        <v>0</v>
      </c>
      <c r="G87" s="17">
        <v>0</v>
      </c>
      <c r="H87" s="35">
        <f t="shared" si="5"/>
        <v>0</v>
      </c>
      <c r="L87" s="10"/>
    </row>
    <row r="88" spans="1:12">
      <c r="A88" s="20" t="s">
        <v>155</v>
      </c>
      <c r="B88" s="15"/>
      <c r="C88" s="15"/>
      <c r="D88" s="16" t="s">
        <v>156</v>
      </c>
      <c r="E88" s="16"/>
      <c r="F88" s="17">
        <v>150000</v>
      </c>
      <c r="G88" s="17">
        <v>0</v>
      </c>
      <c r="H88" s="35">
        <v>-150000</v>
      </c>
      <c r="L88" s="10"/>
    </row>
    <row r="89" spans="1:12" ht="25.5">
      <c r="A89" s="15" t="s">
        <v>126</v>
      </c>
      <c r="B89" s="15"/>
      <c r="C89" s="15"/>
      <c r="D89" s="16" t="s">
        <v>98</v>
      </c>
      <c r="E89" s="16"/>
      <c r="F89" s="17">
        <v>150000</v>
      </c>
      <c r="G89" s="17">
        <v>0</v>
      </c>
      <c r="H89" s="35">
        <f t="shared" si="5"/>
        <v>-150000</v>
      </c>
      <c r="L89" s="10"/>
    </row>
    <row r="90" spans="1:12">
      <c r="A90" s="18" t="s">
        <v>39</v>
      </c>
      <c r="B90" s="15" t="s">
        <v>27</v>
      </c>
      <c r="C90" s="15" t="s">
        <v>91</v>
      </c>
      <c r="D90" s="15" t="s">
        <v>132</v>
      </c>
      <c r="E90" s="15" t="s">
        <v>40</v>
      </c>
      <c r="F90" s="17">
        <v>0</v>
      </c>
      <c r="G90" s="17">
        <v>267000</v>
      </c>
      <c r="H90" s="35">
        <f t="shared" si="5"/>
        <v>267000</v>
      </c>
    </row>
    <row r="91" spans="1:12">
      <c r="A91" s="18" t="s">
        <v>39</v>
      </c>
      <c r="B91" s="15"/>
      <c r="C91" s="15"/>
      <c r="D91" s="16" t="s">
        <v>132</v>
      </c>
      <c r="E91" s="15">
        <v>244</v>
      </c>
      <c r="F91" s="17">
        <v>0</v>
      </c>
      <c r="G91" s="17">
        <v>65000</v>
      </c>
      <c r="H91" s="35">
        <f t="shared" si="5"/>
        <v>65000</v>
      </c>
    </row>
    <row r="92" spans="1:12">
      <c r="A92" s="18" t="s">
        <v>39</v>
      </c>
      <c r="B92" s="15"/>
      <c r="C92" s="15"/>
      <c r="D92" s="16" t="s">
        <v>132</v>
      </c>
      <c r="E92" s="15">
        <v>244</v>
      </c>
      <c r="F92" s="17">
        <v>0</v>
      </c>
      <c r="G92" s="17">
        <v>52000</v>
      </c>
      <c r="H92" s="35">
        <f t="shared" si="5"/>
        <v>52000</v>
      </c>
    </row>
    <row r="93" spans="1:12" ht="25.5">
      <c r="A93" s="30" t="s">
        <v>144</v>
      </c>
      <c r="B93" s="15"/>
      <c r="C93" s="15"/>
      <c r="D93" s="16" t="s">
        <v>145</v>
      </c>
      <c r="E93" s="15"/>
      <c r="F93" s="17">
        <v>0</v>
      </c>
      <c r="G93" s="17">
        <v>3542811.72</v>
      </c>
      <c r="H93" s="35">
        <f t="shared" si="5"/>
        <v>3542811.72</v>
      </c>
    </row>
    <row r="94" spans="1:12">
      <c r="A94" s="18" t="s">
        <v>39</v>
      </c>
      <c r="B94" s="15"/>
      <c r="C94" s="15"/>
      <c r="D94" s="16" t="s">
        <v>145</v>
      </c>
      <c r="E94" s="15">
        <v>244</v>
      </c>
      <c r="F94" s="17">
        <v>0</v>
      </c>
      <c r="G94" s="17">
        <v>2026547</v>
      </c>
      <c r="H94" s="35">
        <f t="shared" si="5"/>
        <v>2026547</v>
      </c>
    </row>
    <row r="95" spans="1:12">
      <c r="A95" s="18" t="s">
        <v>39</v>
      </c>
      <c r="B95" s="15"/>
      <c r="C95" s="15"/>
      <c r="D95" s="16" t="s">
        <v>145</v>
      </c>
      <c r="E95" s="15">
        <v>244</v>
      </c>
      <c r="F95" s="17">
        <v>0</v>
      </c>
      <c r="G95" s="17">
        <v>1445264.72</v>
      </c>
      <c r="H95" s="35">
        <f t="shared" si="5"/>
        <v>1445264.72</v>
      </c>
    </row>
    <row r="96" spans="1:12">
      <c r="A96" s="18" t="s">
        <v>39</v>
      </c>
      <c r="B96" s="15"/>
      <c r="C96" s="15"/>
      <c r="D96" s="16" t="s">
        <v>145</v>
      </c>
      <c r="E96" s="15">
        <v>244</v>
      </c>
      <c r="F96" s="17">
        <v>0</v>
      </c>
      <c r="G96" s="17">
        <v>71000</v>
      </c>
      <c r="H96" s="35">
        <f t="shared" si="5"/>
        <v>71000</v>
      </c>
    </row>
    <row r="97" spans="1:8" ht="38.25">
      <c r="A97" s="15" t="s">
        <v>99</v>
      </c>
      <c r="B97" s="15" t="s">
        <v>27</v>
      </c>
      <c r="C97" s="15" t="s">
        <v>91</v>
      </c>
      <c r="D97" s="16" t="s">
        <v>100</v>
      </c>
      <c r="E97" s="16">
        <v>244</v>
      </c>
      <c r="F97" s="17">
        <f>F98+F99+F100</f>
        <v>3542661.72</v>
      </c>
      <c r="G97" s="17">
        <v>0</v>
      </c>
      <c r="H97" s="35">
        <f t="shared" si="5"/>
        <v>-3542661.72</v>
      </c>
    </row>
    <row r="98" spans="1:8">
      <c r="A98" s="18" t="s">
        <v>39</v>
      </c>
      <c r="B98" s="15" t="s">
        <v>27</v>
      </c>
      <c r="C98" s="15" t="s">
        <v>91</v>
      </c>
      <c r="D98" s="16" t="s">
        <v>100</v>
      </c>
      <c r="E98" s="15" t="s">
        <v>40</v>
      </c>
      <c r="F98" s="17">
        <v>2026547</v>
      </c>
      <c r="G98" s="17">
        <v>0</v>
      </c>
      <c r="H98" s="35">
        <f t="shared" si="5"/>
        <v>-2026547</v>
      </c>
    </row>
    <row r="99" spans="1:8">
      <c r="A99" s="18" t="s">
        <v>39</v>
      </c>
      <c r="B99" s="15" t="s">
        <v>27</v>
      </c>
      <c r="C99" s="15" t="s">
        <v>91</v>
      </c>
      <c r="D99" s="16" t="s">
        <v>100</v>
      </c>
      <c r="E99" s="15" t="s">
        <v>40</v>
      </c>
      <c r="F99" s="17">
        <v>1445264.7200000002</v>
      </c>
      <c r="G99" s="17">
        <v>0</v>
      </c>
      <c r="H99" s="35">
        <f t="shared" si="5"/>
        <v>-1445264.7200000002</v>
      </c>
    </row>
    <row r="100" spans="1:8">
      <c r="A100" s="18" t="s">
        <v>39</v>
      </c>
      <c r="B100" s="15" t="s">
        <v>27</v>
      </c>
      <c r="C100" s="15" t="s">
        <v>91</v>
      </c>
      <c r="D100" s="16" t="s">
        <v>100</v>
      </c>
      <c r="E100" s="15" t="s">
        <v>40</v>
      </c>
      <c r="F100" s="17">
        <v>70850</v>
      </c>
      <c r="G100" s="17">
        <v>0</v>
      </c>
      <c r="H100" s="35">
        <f t="shared" si="5"/>
        <v>-70850</v>
      </c>
    </row>
    <row r="101" spans="1:8" ht="51">
      <c r="A101" s="15" t="s">
        <v>127</v>
      </c>
      <c r="B101" s="15" t="s">
        <v>27</v>
      </c>
      <c r="C101" s="15" t="s">
        <v>91</v>
      </c>
      <c r="D101" s="15" t="s">
        <v>98</v>
      </c>
      <c r="E101" s="16"/>
      <c r="F101" s="17">
        <f>F103</f>
        <v>150000</v>
      </c>
      <c r="G101" s="17">
        <v>0</v>
      </c>
      <c r="H101" s="35">
        <f t="shared" si="5"/>
        <v>-150000</v>
      </c>
    </row>
    <row r="102" spans="1:8" ht="25.5">
      <c r="A102" s="15" t="s">
        <v>126</v>
      </c>
      <c r="B102" s="15"/>
      <c r="C102" s="15"/>
      <c r="D102" s="16" t="s">
        <v>98</v>
      </c>
      <c r="E102" s="16"/>
      <c r="F102" s="17">
        <v>150000</v>
      </c>
      <c r="G102" s="17">
        <v>0</v>
      </c>
      <c r="H102" s="35">
        <f t="shared" si="5"/>
        <v>-150000</v>
      </c>
    </row>
    <row r="103" spans="1:8">
      <c r="A103" s="18" t="s">
        <v>39</v>
      </c>
      <c r="B103" s="15" t="s">
        <v>27</v>
      </c>
      <c r="C103" s="15" t="s">
        <v>91</v>
      </c>
      <c r="D103" s="15" t="s">
        <v>132</v>
      </c>
      <c r="E103" s="15" t="s">
        <v>40</v>
      </c>
      <c r="F103" s="17">
        <v>150000</v>
      </c>
      <c r="G103" s="17">
        <v>0</v>
      </c>
      <c r="H103" s="35">
        <f t="shared" si="5"/>
        <v>-150000</v>
      </c>
    </row>
    <row r="104" spans="1:8" ht="63.75">
      <c r="A104" s="30" t="s">
        <v>146</v>
      </c>
      <c r="B104" s="15"/>
      <c r="C104" s="15"/>
      <c r="D104" s="16" t="s">
        <v>148</v>
      </c>
      <c r="E104" s="15"/>
      <c r="F104" s="17">
        <v>0</v>
      </c>
      <c r="G104" s="17">
        <v>994873.25</v>
      </c>
      <c r="H104" s="35">
        <f t="shared" si="5"/>
        <v>994873.25</v>
      </c>
    </row>
    <row r="105" spans="1:8">
      <c r="A105" s="20" t="s">
        <v>147</v>
      </c>
      <c r="B105" s="15"/>
      <c r="C105" s="15"/>
      <c r="D105" s="16" t="s">
        <v>148</v>
      </c>
      <c r="E105" s="15">
        <v>244</v>
      </c>
      <c r="F105" s="17">
        <v>0</v>
      </c>
      <c r="G105" s="17">
        <v>994873.25</v>
      </c>
      <c r="H105" s="35">
        <f t="shared" si="5"/>
        <v>994873.25</v>
      </c>
    </row>
    <row r="106" spans="1:8" ht="51">
      <c r="A106" s="30" t="s">
        <v>149</v>
      </c>
      <c r="B106" s="15"/>
      <c r="C106" s="15"/>
      <c r="D106" s="15" t="s">
        <v>150</v>
      </c>
      <c r="E106" s="15"/>
      <c r="F106" s="17">
        <v>0</v>
      </c>
      <c r="G106" s="17">
        <v>267000</v>
      </c>
      <c r="H106" s="35">
        <f t="shared" si="5"/>
        <v>267000</v>
      </c>
    </row>
    <row r="107" spans="1:8" ht="25.5">
      <c r="A107" s="30" t="s">
        <v>126</v>
      </c>
      <c r="B107" s="15"/>
      <c r="C107" s="15"/>
      <c r="D107" s="16" t="s">
        <v>132</v>
      </c>
      <c r="E107" s="15"/>
      <c r="F107" s="17"/>
      <c r="G107" s="17">
        <v>267000</v>
      </c>
      <c r="H107" s="35">
        <f t="shared" si="5"/>
        <v>267000</v>
      </c>
    </row>
    <row r="108" spans="1:8">
      <c r="A108" s="18" t="s">
        <v>39</v>
      </c>
      <c r="B108" s="15"/>
      <c r="C108" s="15"/>
      <c r="D108" s="16" t="s">
        <v>132</v>
      </c>
      <c r="E108" s="15">
        <v>244</v>
      </c>
      <c r="F108" s="17"/>
      <c r="G108" s="17">
        <v>65000</v>
      </c>
      <c r="H108" s="35">
        <f t="shared" si="5"/>
        <v>65000</v>
      </c>
    </row>
    <row r="109" spans="1:8">
      <c r="A109" s="18" t="s">
        <v>39</v>
      </c>
      <c r="B109" s="15"/>
      <c r="C109" s="15"/>
      <c r="D109" s="16" t="s">
        <v>132</v>
      </c>
      <c r="E109" s="15">
        <v>244</v>
      </c>
      <c r="F109" s="17"/>
      <c r="G109" s="17">
        <v>52000</v>
      </c>
      <c r="H109" s="35">
        <f t="shared" si="5"/>
        <v>52000</v>
      </c>
    </row>
    <row r="110" spans="1:8">
      <c r="A110" s="18" t="s">
        <v>39</v>
      </c>
      <c r="B110" s="15"/>
      <c r="C110" s="15"/>
      <c r="D110" s="16" t="s">
        <v>132</v>
      </c>
      <c r="E110" s="15">
        <v>244</v>
      </c>
      <c r="F110" s="17"/>
      <c r="G110" s="17">
        <v>150000</v>
      </c>
      <c r="H110" s="35">
        <f t="shared" si="5"/>
        <v>150000</v>
      </c>
    </row>
    <row r="111" spans="1:8" ht="25.5">
      <c r="A111" s="12" t="s">
        <v>105</v>
      </c>
      <c r="B111" s="12" t="s">
        <v>27</v>
      </c>
      <c r="C111" s="12" t="s">
        <v>106</v>
      </c>
      <c r="D111" s="13"/>
      <c r="E111" s="13"/>
      <c r="F111" s="14">
        <f t="shared" ref="F111:G112" si="6">F112</f>
        <v>10000</v>
      </c>
      <c r="G111" s="14">
        <f t="shared" si="6"/>
        <v>10000</v>
      </c>
      <c r="H111" s="35">
        <f t="shared" si="5"/>
        <v>0</v>
      </c>
    </row>
    <row r="112" spans="1:8" ht="25.5">
      <c r="A112" s="15" t="s">
        <v>107</v>
      </c>
      <c r="B112" s="15" t="s">
        <v>27</v>
      </c>
      <c r="C112" s="15" t="s">
        <v>106</v>
      </c>
      <c r="D112" s="15" t="s">
        <v>9</v>
      </c>
      <c r="E112" s="16"/>
      <c r="F112" s="17">
        <f t="shared" si="6"/>
        <v>10000</v>
      </c>
      <c r="G112" s="17">
        <f t="shared" si="6"/>
        <v>10000</v>
      </c>
      <c r="H112" s="35">
        <f t="shared" si="5"/>
        <v>0</v>
      </c>
    </row>
    <row r="113" spans="1:8">
      <c r="A113" s="15" t="s">
        <v>39</v>
      </c>
      <c r="B113" s="15" t="s">
        <v>27</v>
      </c>
      <c r="C113" s="15" t="s">
        <v>106</v>
      </c>
      <c r="D113" s="15" t="s">
        <v>9</v>
      </c>
      <c r="E113" s="15" t="s">
        <v>40</v>
      </c>
      <c r="F113" s="17">
        <v>10000</v>
      </c>
      <c r="G113" s="17">
        <v>10000</v>
      </c>
      <c r="H113" s="35">
        <f t="shared" si="5"/>
        <v>0</v>
      </c>
    </row>
    <row r="114" spans="1:8" ht="38.25">
      <c r="A114" s="26" t="s">
        <v>120</v>
      </c>
      <c r="B114" s="15" t="s">
        <v>27</v>
      </c>
      <c r="C114" s="16"/>
      <c r="D114" s="16"/>
      <c r="E114" s="16"/>
      <c r="F114" s="17">
        <f t="shared" ref="F114:G114" si="7">F115</f>
        <v>3150000</v>
      </c>
      <c r="G114" s="17">
        <f t="shared" si="7"/>
        <v>3150000</v>
      </c>
      <c r="H114" s="35">
        <f t="shared" ref="H114" si="8">G114-F114</f>
        <v>0</v>
      </c>
    </row>
    <row r="115" spans="1:8">
      <c r="A115" s="12" t="s">
        <v>121</v>
      </c>
      <c r="B115" s="12" t="s">
        <v>27</v>
      </c>
      <c r="C115" s="12" t="s">
        <v>122</v>
      </c>
      <c r="D115" s="13"/>
      <c r="E115" s="13"/>
      <c r="F115" s="14">
        <f t="shared" ref="F115:G116" si="9">F116</f>
        <v>3150000</v>
      </c>
      <c r="G115" s="14">
        <f t="shared" si="9"/>
        <v>3150000</v>
      </c>
      <c r="H115" s="35">
        <f t="shared" ref="H115:H117" si="10">G115-F115</f>
        <v>0</v>
      </c>
    </row>
    <row r="116" spans="1:8" ht="25.5">
      <c r="A116" s="15" t="s">
        <v>23</v>
      </c>
      <c r="B116" s="15" t="s">
        <v>27</v>
      </c>
      <c r="C116" s="15" t="s">
        <v>122</v>
      </c>
      <c r="D116" s="15" t="s">
        <v>123</v>
      </c>
      <c r="E116" s="16"/>
      <c r="F116" s="17">
        <f t="shared" si="9"/>
        <v>3150000</v>
      </c>
      <c r="G116" s="17">
        <f t="shared" si="9"/>
        <v>3150000</v>
      </c>
      <c r="H116" s="35">
        <f t="shared" si="10"/>
        <v>0</v>
      </c>
    </row>
    <row r="117" spans="1:8">
      <c r="A117" s="18" t="s">
        <v>115</v>
      </c>
      <c r="B117" s="15" t="s">
        <v>27</v>
      </c>
      <c r="C117" s="15" t="s">
        <v>122</v>
      </c>
      <c r="D117" s="15" t="s">
        <v>123</v>
      </c>
      <c r="E117" s="15" t="s">
        <v>116</v>
      </c>
      <c r="F117" s="17">
        <v>3150000</v>
      </c>
      <c r="G117" s="17">
        <v>3150000</v>
      </c>
      <c r="H117" s="35">
        <f t="shared" si="10"/>
        <v>0</v>
      </c>
    </row>
    <row r="118" spans="1:8">
      <c r="A118" s="12" t="s">
        <v>108</v>
      </c>
      <c r="B118" s="12" t="s">
        <v>27</v>
      </c>
      <c r="C118" s="12" t="s">
        <v>109</v>
      </c>
      <c r="D118" s="13"/>
      <c r="E118" s="13"/>
      <c r="F118" s="14">
        <f t="shared" ref="F118:G119" si="11">F119</f>
        <v>258847</v>
      </c>
      <c r="G118" s="14">
        <f t="shared" si="11"/>
        <v>258847</v>
      </c>
      <c r="H118" s="35">
        <f t="shared" si="5"/>
        <v>0</v>
      </c>
    </row>
    <row r="119" spans="1:8">
      <c r="A119" s="15" t="s">
        <v>110</v>
      </c>
      <c r="B119" s="15" t="s">
        <v>27</v>
      </c>
      <c r="C119" s="15" t="s">
        <v>109</v>
      </c>
      <c r="D119" s="15" t="s">
        <v>21</v>
      </c>
      <c r="E119" s="16"/>
      <c r="F119" s="17">
        <f t="shared" si="11"/>
        <v>258847</v>
      </c>
      <c r="G119" s="17">
        <f t="shared" si="11"/>
        <v>258847</v>
      </c>
      <c r="H119" s="35">
        <f t="shared" si="5"/>
        <v>0</v>
      </c>
    </row>
    <row r="120" spans="1:8">
      <c r="A120" s="15" t="s">
        <v>111</v>
      </c>
      <c r="B120" s="15" t="s">
        <v>27</v>
      </c>
      <c r="C120" s="15" t="s">
        <v>109</v>
      </c>
      <c r="D120" s="15" t="s">
        <v>21</v>
      </c>
      <c r="E120" s="15" t="s">
        <v>112</v>
      </c>
      <c r="F120" s="17">
        <v>258847</v>
      </c>
      <c r="G120" s="17">
        <v>258847</v>
      </c>
      <c r="H120" s="35">
        <f t="shared" si="5"/>
        <v>0</v>
      </c>
    </row>
    <row r="121" spans="1:8" ht="25.5">
      <c r="A121" s="26" t="s">
        <v>113</v>
      </c>
      <c r="B121" s="15" t="s">
        <v>27</v>
      </c>
      <c r="C121" s="16"/>
      <c r="D121" s="16"/>
      <c r="E121" s="16"/>
      <c r="F121" s="17">
        <f t="shared" ref="F121:G123" si="12">F122</f>
        <v>70000</v>
      </c>
      <c r="G121" s="17">
        <f t="shared" si="12"/>
        <v>70000</v>
      </c>
      <c r="H121" s="35">
        <f t="shared" si="5"/>
        <v>0</v>
      </c>
    </row>
    <row r="122" spans="1:8">
      <c r="A122" s="12" t="s">
        <v>108</v>
      </c>
      <c r="B122" s="12" t="s">
        <v>27</v>
      </c>
      <c r="C122" s="12" t="s">
        <v>109</v>
      </c>
      <c r="D122" s="13"/>
      <c r="E122" s="13"/>
      <c r="F122" s="14">
        <f t="shared" si="12"/>
        <v>70000</v>
      </c>
      <c r="G122" s="14">
        <f t="shared" si="12"/>
        <v>70000</v>
      </c>
      <c r="H122" s="35">
        <f t="shared" si="5"/>
        <v>0</v>
      </c>
    </row>
    <row r="123" spans="1:8" ht="25.5">
      <c r="A123" s="15" t="s">
        <v>114</v>
      </c>
      <c r="B123" s="15" t="s">
        <v>27</v>
      </c>
      <c r="C123" s="15" t="s">
        <v>109</v>
      </c>
      <c r="D123" s="15" t="s">
        <v>22</v>
      </c>
      <c r="E123" s="16"/>
      <c r="F123" s="17">
        <f t="shared" si="12"/>
        <v>70000</v>
      </c>
      <c r="G123" s="17">
        <f t="shared" si="12"/>
        <v>70000</v>
      </c>
      <c r="H123" s="35">
        <f t="shared" si="5"/>
        <v>0</v>
      </c>
    </row>
    <row r="124" spans="1:8">
      <c r="A124" s="18" t="s">
        <v>115</v>
      </c>
      <c r="B124" s="15" t="s">
        <v>27</v>
      </c>
      <c r="C124" s="15" t="s">
        <v>109</v>
      </c>
      <c r="D124" s="15" t="s">
        <v>22</v>
      </c>
      <c r="E124" s="15" t="s">
        <v>116</v>
      </c>
      <c r="F124" s="17">
        <v>70000</v>
      </c>
      <c r="G124" s="17">
        <v>70000</v>
      </c>
      <c r="H124" s="35">
        <f t="shared" si="5"/>
        <v>0</v>
      </c>
    </row>
    <row r="125" spans="1:8" ht="25.5">
      <c r="A125" s="12" t="s">
        <v>117</v>
      </c>
      <c r="B125" s="12" t="s">
        <v>27</v>
      </c>
      <c r="C125" s="12" t="s">
        <v>118</v>
      </c>
      <c r="D125" s="13"/>
      <c r="E125" s="13"/>
      <c r="F125" s="14">
        <f t="shared" ref="F125:G126" si="13">F126</f>
        <v>1500</v>
      </c>
      <c r="G125" s="14">
        <f t="shared" si="13"/>
        <v>1500</v>
      </c>
      <c r="H125" s="35">
        <f t="shared" si="5"/>
        <v>0</v>
      </c>
    </row>
    <row r="126" spans="1:8" ht="25.5">
      <c r="A126" s="15" t="s">
        <v>119</v>
      </c>
      <c r="B126" s="15" t="s">
        <v>27</v>
      </c>
      <c r="C126" s="15" t="s">
        <v>118</v>
      </c>
      <c r="D126" s="15" t="s">
        <v>10</v>
      </c>
      <c r="E126" s="16"/>
      <c r="F126" s="17">
        <f t="shared" si="13"/>
        <v>1500</v>
      </c>
      <c r="G126" s="17">
        <f t="shared" si="13"/>
        <v>1500</v>
      </c>
      <c r="H126" s="35">
        <f t="shared" si="5"/>
        <v>0</v>
      </c>
    </row>
    <row r="127" spans="1:8">
      <c r="A127" s="18" t="s">
        <v>115</v>
      </c>
      <c r="B127" s="15" t="s">
        <v>27</v>
      </c>
      <c r="C127" s="15" t="s">
        <v>118</v>
      </c>
      <c r="D127" s="15" t="s">
        <v>10</v>
      </c>
      <c r="E127" s="15" t="s">
        <v>116</v>
      </c>
      <c r="F127" s="17">
        <v>1500</v>
      </c>
      <c r="G127" s="17">
        <v>1500</v>
      </c>
      <c r="H127" s="35">
        <f t="shared" si="5"/>
        <v>0</v>
      </c>
    </row>
    <row r="128" spans="1:8">
      <c r="A128" s="27" t="s">
        <v>124</v>
      </c>
      <c r="B128" s="27"/>
      <c r="C128" s="27"/>
      <c r="D128" s="27"/>
      <c r="E128" s="27"/>
      <c r="F128" s="28">
        <f>F9</f>
        <v>18847451.5</v>
      </c>
      <c r="G128" s="28">
        <f>G9</f>
        <v>21334211.710000001</v>
      </c>
      <c r="H128" s="28">
        <f>H9</f>
        <v>2486760.2100000009</v>
      </c>
    </row>
  </sheetData>
  <mergeCells count="13">
    <mergeCell ref="H6:H7"/>
    <mergeCell ref="A1:H1"/>
    <mergeCell ref="A2:H2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G6:G7"/>
  </mergeCells>
  <pageMargins left="0.32" right="0.46" top="0.39" bottom="0.25" header="0.3" footer="0.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прил8</vt:lpstr>
      <vt:lpstr>прил8!Область_печати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2025-09-12T12:24:44Z</dcterms:modified>
</cp:coreProperties>
</file>