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80" windowHeight="1110"/>
  </bookViews>
  <sheets>
    <sheet name="Документ (2)" sheetId="2" r:id="rId1"/>
  </sheets>
  <definedNames>
    <definedName name="_xlnm._FilterDatabase" localSheetId="0" hidden="1">'Документ (2)'!#REF!</definedName>
    <definedName name="_xlnm.Print_Titles" localSheetId="0">'Документ (2)'!#REF!</definedName>
  </definedNames>
  <calcPr calcId="124519"/>
</workbook>
</file>

<file path=xl/calcChain.xml><?xml version="1.0" encoding="utf-8"?>
<calcChain xmlns="http://schemas.openxmlformats.org/spreadsheetml/2006/main">
  <c r="I12" i="2"/>
  <c r="I129"/>
  <c r="I140"/>
  <c r="H140"/>
  <c r="G140"/>
  <c r="H12"/>
  <c r="I31"/>
  <c r="I32"/>
  <c r="I33"/>
  <c r="I61"/>
  <c r="I62"/>
  <c r="I63"/>
  <c r="I64"/>
  <c r="I65"/>
  <c r="I66"/>
  <c r="I67"/>
  <c r="I107"/>
  <c r="I108"/>
  <c r="I109"/>
  <c r="I110"/>
  <c r="I111"/>
  <c r="I112"/>
  <c r="I113"/>
  <c r="I114"/>
  <c r="I123"/>
  <c r="I124"/>
  <c r="I125"/>
  <c r="I126"/>
  <c r="I127"/>
  <c r="I128"/>
  <c r="H125"/>
  <c r="H129"/>
  <c r="G129"/>
  <c r="H65"/>
  <c r="G65"/>
  <c r="H63"/>
  <c r="H57"/>
  <c r="G63"/>
  <c r="H61"/>
  <c r="G61"/>
  <c r="G57"/>
  <c r="H136"/>
  <c r="H137"/>
  <c r="G137"/>
  <c r="G136"/>
  <c r="I136"/>
  <c r="H126"/>
  <c r="G126"/>
  <c r="G125"/>
  <c r="H121"/>
  <c r="G121"/>
  <c r="I121"/>
  <c r="H119"/>
  <c r="I119"/>
  <c r="G119"/>
  <c r="H112"/>
  <c r="G112"/>
  <c r="H109"/>
  <c r="G109"/>
  <c r="H105"/>
  <c r="G105"/>
  <c r="H103"/>
  <c r="G103"/>
  <c r="G101"/>
  <c r="I101"/>
  <c r="H99"/>
  <c r="I99"/>
  <c r="G99"/>
  <c r="H97"/>
  <c r="I97"/>
  <c r="G97"/>
  <c r="H94"/>
  <c r="I94"/>
  <c r="G94"/>
  <c r="I95"/>
  <c r="H92"/>
  <c r="G92"/>
  <c r="H89"/>
  <c r="G89"/>
  <c r="H86"/>
  <c r="G86"/>
  <c r="H84"/>
  <c r="G84"/>
  <c r="H82"/>
  <c r="G82"/>
  <c r="H49"/>
  <c r="H48"/>
  <c r="G49"/>
  <c r="G48"/>
  <c r="H42"/>
  <c r="H41"/>
  <c r="G42"/>
  <c r="G41"/>
  <c r="H18"/>
  <c r="G18"/>
  <c r="H15"/>
  <c r="H14"/>
  <c r="H13"/>
  <c r="G15"/>
  <c r="H133"/>
  <c r="H134"/>
  <c r="G134"/>
  <c r="G133"/>
  <c r="H131"/>
  <c r="H130"/>
  <c r="G131"/>
  <c r="G130"/>
  <c r="H72"/>
  <c r="G72"/>
  <c r="H79"/>
  <c r="G79"/>
  <c r="I139"/>
  <c r="I138"/>
  <c r="I137"/>
  <c r="I135"/>
  <c r="I132"/>
  <c r="I122"/>
  <c r="I120"/>
  <c r="I117"/>
  <c r="I116"/>
  <c r="I115"/>
  <c r="I106"/>
  <c r="I104"/>
  <c r="I102"/>
  <c r="I100"/>
  <c r="I98"/>
  <c r="I96"/>
  <c r="I93"/>
  <c r="I91"/>
  <c r="I90"/>
  <c r="I88"/>
  <c r="I87"/>
  <c r="I85"/>
  <c r="I83"/>
  <c r="I80"/>
  <c r="I78"/>
  <c r="I77"/>
  <c r="I76"/>
  <c r="I75"/>
  <c r="I74"/>
  <c r="I73"/>
  <c r="I60"/>
  <c r="I59"/>
  <c r="I58"/>
  <c r="I56"/>
  <c r="I55"/>
  <c r="I54"/>
  <c r="I53"/>
  <c r="I52"/>
  <c r="I51"/>
  <c r="I50"/>
  <c r="I47"/>
  <c r="I46"/>
  <c r="I45"/>
  <c r="I44"/>
  <c r="I43"/>
  <c r="I40"/>
  <c r="I39"/>
  <c r="I38"/>
  <c r="I37"/>
  <c r="I36"/>
  <c r="I35"/>
  <c r="I34"/>
  <c r="I30"/>
  <c r="I29"/>
  <c r="I28"/>
  <c r="I27"/>
  <c r="I26"/>
  <c r="I25"/>
  <c r="I24"/>
  <c r="I23"/>
  <c r="I22"/>
  <c r="I21"/>
  <c r="I20"/>
  <c r="I19"/>
  <c r="I17"/>
  <c r="I16"/>
  <c r="G81"/>
  <c r="G118"/>
  <c r="H70"/>
  <c r="H69"/>
  <c r="I86"/>
  <c r="I92"/>
  <c r="H118"/>
  <c r="H81"/>
  <c r="I49"/>
  <c r="I130"/>
  <c r="I133"/>
  <c r="I84"/>
  <c r="I89"/>
  <c r="I134"/>
  <c r="I82"/>
  <c r="I105"/>
  <c r="I79"/>
  <c r="G70"/>
  <c r="I103"/>
  <c r="I18"/>
  <c r="I41"/>
  <c r="I72"/>
  <c r="I131"/>
  <c r="G14"/>
  <c r="G13"/>
  <c r="I48"/>
  <c r="I42"/>
  <c r="I15"/>
  <c r="I57"/>
  <c r="I81"/>
  <c r="H68"/>
  <c r="I14"/>
  <c r="I118"/>
  <c r="G69"/>
  <c r="I69"/>
  <c r="I13"/>
  <c r="G68"/>
  <c r="G12"/>
  <c r="I68"/>
</calcChain>
</file>

<file path=xl/sharedStrings.xml><?xml version="1.0" encoding="utf-8"?>
<sst xmlns="http://schemas.openxmlformats.org/spreadsheetml/2006/main" count="576" uniqueCount="173">
  <si>
    <t>Наименование</t>
  </si>
  <si>
    <t>Ведомство</t>
  </si>
  <si>
    <t>Подраздел</t>
  </si>
  <si>
    <t>Целевая статья</t>
  </si>
  <si>
    <t>Вид расхода</t>
  </si>
  <si>
    <t>ДОП.класс</t>
  </si>
  <si>
    <t xml:space="preserve">    Мобилизационная и вневойсковая подготовка</t>
  </si>
  <si>
    <t>0203</t>
  </si>
  <si>
    <t xml:space="preserve">      Осуществление первичного воинского учета на территориях, где отсутствуют военные комиссариаты</t>
  </si>
  <si>
    <t>99 9 00 51180</t>
  </si>
  <si>
    <t xml:space="preserve">    Дорожное хозяйство (дорожные фонды)</t>
  </si>
  <si>
    <t>0409</t>
  </si>
  <si>
    <t xml:space="preserve">    Коммунальное хозяйство</t>
  </si>
  <si>
    <t>0502</t>
  </si>
  <si>
    <t>05 1 03 01000</t>
  </si>
  <si>
    <t xml:space="preserve">        Иные межбюджетные трансферты</t>
  </si>
  <si>
    <t>540</t>
  </si>
  <si>
    <t>30 0 02 01060</t>
  </si>
  <si>
    <t xml:space="preserve">      Субсидии сельским поселениям на сбор и вывоз ТБО</t>
  </si>
  <si>
    <t xml:space="preserve">  Учреждение: Администрация муниципального района "Город Людиново и Людиновский район"</t>
  </si>
  <si>
    <t xml:space="preserve">  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</si>
  <si>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</si>
  <si>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 xml:space="preserve">      Центральный аппарат</t>
  </si>
  <si>
    <t xml:space="preserve">        Фонд оплаты труда государственных (муниципальных) органов</t>
  </si>
  <si>
    <t>121</t>
  </si>
  <si>
    <t xml:space="preserve">        Иные выплаты персоналу государственных (муниципальных) органов, за исключением фонда оплаты труда</t>
  </si>
  <si>
    <t>122</t>
  </si>
  <si>
    <t xml:space="preserve">        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</si>
  <si>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</si>
  <si>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 xml:space="preserve">        Закупка товаров, работ, услуг в сфере информационно-коммуникационных технологий</t>
  </si>
  <si>
    <t>242</t>
  </si>
  <si>
    <t xml:space="preserve">        Прочая закупка товаров, работ и услуг</t>
  </si>
  <si>
    <t>244</t>
  </si>
  <si>
    <t xml:space="preserve">        Уплата прочих налогов, сборов</t>
  </si>
  <si>
    <t>852</t>
  </si>
  <si>
    <t xml:space="preserve">        Уплата иных платежей</t>
  </si>
  <si>
    <t>853</t>
  </si>
  <si>
    <t>Итого</t>
  </si>
  <si>
    <t>Бюджет: СП "Деревня Заболотье"</t>
  </si>
  <si>
    <t>Муниципальное образования сельского поселения "Деревня Заболотье"</t>
  </si>
  <si>
    <t>001</t>
  </si>
  <si>
    <t xml:space="preserve">  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</si>
  <si>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</si>
  <si>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 xml:space="preserve">      Депутаты представительного органа муниципального образования</t>
  </si>
  <si>
    <t>51 0 01 00300</t>
  </si>
  <si>
    <t xml:space="preserve">        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</si>
  <si>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>123</t>
  </si>
  <si>
    <t>51 0 01 00400</t>
  </si>
  <si>
    <t xml:space="preserve">      Глава местной администрации (исполнительно-распорядительного органа муниципального образования)</t>
  </si>
  <si>
    <t>51 0 01 00800</t>
  </si>
  <si>
    <t xml:space="preserve">    Резервные фонды</t>
  </si>
  <si>
    <t>0111</t>
  </si>
  <si>
    <t xml:space="preserve">      Резервный фонд администрации сельского поселения</t>
  </si>
  <si>
    <t>51 0 01 00700</t>
  </si>
  <si>
    <t xml:space="preserve">        Резервные средства</t>
  </si>
  <si>
    <t>870</t>
  </si>
  <si>
    <t xml:space="preserve">    Другие общегосударственные вопросы</t>
  </si>
  <si>
    <t>0113</t>
  </si>
  <si>
    <t xml:space="preserve">      Реализация государственных функций, связанных с общегосударственными вопросами</t>
  </si>
  <si>
    <t>51 0 01 00900</t>
  </si>
  <si>
    <t xml:space="preserve">    Защита населения и территории от чрезвычайных ситуаций природного и техногенного характера, гражданская оборона</t>
  </si>
  <si>
    <t>0309</t>
  </si>
  <si>
    <t xml:space="preserve">      Опахивание населенных пунктов минерализованной полосой</t>
  </si>
  <si>
    <t>10 0 01 00100</t>
  </si>
  <si>
    <t xml:space="preserve">      Предупреждение и ликвидация пожаров</t>
  </si>
  <si>
    <t>10 0 01 00200</t>
  </si>
  <si>
    <t xml:space="preserve">      Страхование расходов по ликвидации последствий ЧС</t>
  </si>
  <si>
    <t>10 0 01 00300</t>
  </si>
  <si>
    <t xml:space="preserve">      Предоставление субсидии в целях возмещения затрат по оказанию коммунальных услуг</t>
  </si>
  <si>
    <t xml:space="preserve">      Услуги водоснабжения и водоотведения</t>
  </si>
  <si>
    <t>48 0 01 00300</t>
  </si>
  <si>
    <t xml:space="preserve">    Благоустройство</t>
  </si>
  <si>
    <t>0503</t>
  </si>
  <si>
    <t xml:space="preserve">      Потребление электроэнергии объектами уличного освещения</t>
  </si>
  <si>
    <t>48 0 01 00110</t>
  </si>
  <si>
    <t xml:space="preserve">      Содержание объектов уличного освещения</t>
  </si>
  <si>
    <t>48 0 01 00120</t>
  </si>
  <si>
    <t xml:space="preserve">      Содержание в чистоте территории сельского поселения</t>
  </si>
  <si>
    <t>48 0 01 00210</t>
  </si>
  <si>
    <t xml:space="preserve">      Содержание детских и спортивных площадок</t>
  </si>
  <si>
    <t>48 0 01 00410</t>
  </si>
  <si>
    <t xml:space="preserve">      Благоустройство сквера Победы д.Войлово</t>
  </si>
  <si>
    <t>48 0 01 00420</t>
  </si>
  <si>
    <t xml:space="preserve">      Ликвидация стихийных свалок</t>
  </si>
  <si>
    <t>48 0 01 00500</t>
  </si>
  <si>
    <t xml:space="preserve">      Содержание дорог в нормативном состоянии</t>
  </si>
  <si>
    <t>48 0 01 00600</t>
  </si>
  <si>
    <t xml:space="preserve">    Профессиональная подготовка, переподготовка и повышение квалификации</t>
  </si>
  <si>
    <t>0705</t>
  </si>
  <si>
    <t xml:space="preserve">      Профессиональная подготовка, переподготовка и повышение квалификации</t>
  </si>
  <si>
    <t>51 0 01 00500</t>
  </si>
  <si>
    <t xml:space="preserve">    Социальное обеспечение населения</t>
  </si>
  <si>
    <t>1003</t>
  </si>
  <si>
    <t xml:space="preserve">      Публичные нормативные социальные выплаты гражданам</t>
  </si>
  <si>
    <t>03 1 01 00100</t>
  </si>
  <si>
    <t xml:space="preserve">        Иные выплаты населению</t>
  </si>
  <si>
    <t>360</t>
  </si>
  <si>
    <t xml:space="preserve">      Пособия по социальной помощи населению</t>
  </si>
  <si>
    <t>03 1 01 00200</t>
  </si>
  <si>
    <t xml:space="preserve">        Пособия, компенсации и иные социальные выплаты гражданам, кроме публичных нормативных обязательств</t>
  </si>
  <si>
    <t>321</t>
  </si>
  <si>
    <t xml:space="preserve">      Социальная поддержка работников культуры, проживающих и работающих в сельской местности</t>
  </si>
  <si>
    <t>03 1 02 01500</t>
  </si>
  <si>
    <t xml:space="preserve">    Физическая культура</t>
  </si>
  <si>
    <t>1101</t>
  </si>
  <si>
    <t xml:space="preserve">      Развитие физической культуры и спорта в сельских поселениях Людиновского района</t>
  </si>
  <si>
    <t>13 1 01 01500</t>
  </si>
  <si>
    <t xml:space="preserve">  Учреждение: Отдел культуры администрации муниципального района "Город Людиново и Людиновский район"</t>
  </si>
  <si>
    <t xml:space="preserve">    Культура</t>
  </si>
  <si>
    <t>0801</t>
  </si>
  <si>
    <t xml:space="preserve">      Содержание казенных учреждений культуры сельских поселений</t>
  </si>
  <si>
    <t>11 0 03 02500</t>
  </si>
  <si>
    <t xml:space="preserve">Приложение № 2 к Постановлению </t>
  </si>
  <si>
    <t>администрации СП "Деревня Заболотье"</t>
  </si>
  <si>
    <t>Роспись и изменениями</t>
  </si>
  <si>
    <t>Кассовый расход</t>
  </si>
  <si>
    <t>Исполнение, %</t>
  </si>
  <si>
    <t>0100</t>
  </si>
  <si>
    <t>0123</t>
  </si>
  <si>
    <t>0131</t>
  </si>
  <si>
    <t>19-365</t>
  </si>
  <si>
    <t xml:space="preserve">      Текущий ремонт и содержание автомобильных дорог общего пользования (чистка дорог от снега)</t>
  </si>
  <si>
    <t>24 1 03 01010</t>
  </si>
  <si>
    <t>2300</t>
  </si>
  <si>
    <t xml:space="preserve">      Разработка ПСД, строительство, капитальный ремонт, содержание канализационных сетей</t>
  </si>
  <si>
    <t xml:space="preserve">      Проведение мероприятий по нормативному содержанию независимых источников водоснабжения в поселениях</t>
  </si>
  <si>
    <t>05 1 06 01000</t>
  </si>
  <si>
    <t>12 0 06 03000</t>
  </si>
  <si>
    <t xml:space="preserve">        Субсидии (гранты в форме субсидий) на финансовое обеспечение затрат в связи с производством (реализацией товаров), выполнением работ, оказанием услуг, подлежащие казначейскому сопровождению</t>
  </si>
  <si>
    <t>812</t>
  </si>
  <si>
    <t xml:space="preserve">      Обустройство летней эстрады д.Войлово</t>
  </si>
  <si>
    <t>48 0 01 00430</t>
  </si>
  <si>
    <t xml:space="preserve">      Обустройство тротуаров, пешеходных дорожек</t>
  </si>
  <si>
    <t>48 0 01 00700</t>
  </si>
  <si>
    <t xml:space="preserve">      Реализацтя проектов развития общественной инфраструктуры муниципальных образований.основанных на местных инициативах</t>
  </si>
  <si>
    <t>51 0 13 00240</t>
  </si>
  <si>
    <t>002400</t>
  </si>
  <si>
    <t xml:space="preserve">      Реализация проектов развития общественной инфраструктуры муниципальных образований Людиновского района, основанных на местных инициативах (Устройство детской площадки в д.Войлово)</t>
  </si>
  <si>
    <t>51 0 21 01000</t>
  </si>
  <si>
    <t>0231</t>
  </si>
  <si>
    <t>2331</t>
  </si>
  <si>
    <t xml:space="preserve">        Иные пенсии, социальные доплаты к пенсиям</t>
  </si>
  <si>
    <t>312</t>
  </si>
  <si>
    <t>Общегосударственные вопросы</t>
  </si>
  <si>
    <t>Национальная оборона</t>
  </si>
  <si>
    <t>0200</t>
  </si>
  <si>
    <t>0400</t>
  </si>
  <si>
    <t>Национальная экономика</t>
  </si>
  <si>
    <t>Жилищно-коммунальное хозяйство</t>
  </si>
  <si>
    <t>0500</t>
  </si>
  <si>
    <t>0300</t>
  </si>
  <si>
    <t xml:space="preserve">Ведомственная структура расходов бюджета                                                                                                                                                       муниципального образования сельского поселения "Деревня Заболотье"                                                                                                              за 1 полугодие  2020 года
(в рублях)
</t>
  </si>
  <si>
    <t>0107</t>
  </si>
  <si>
    <t>Обеспечение проведение выборов и референдумов</t>
  </si>
  <si>
    <t>Проведение выборов и референдумов представительных органов муниципального образования</t>
  </si>
  <si>
    <t>Прочая закупка товаров,работ и услуг</t>
  </si>
  <si>
    <t>Текущий ремонт и содержание автомобильных дорог общего пользования (грейдирования дорог)</t>
  </si>
  <si>
    <t>Текущий ремонт и содержание автомобильных дорог общего пользования (текущий ремонт)</t>
  </si>
  <si>
    <t>24 1 03 01020</t>
  </si>
  <si>
    <t>24 1 03 01030</t>
  </si>
  <si>
    <t>Реализация мероприятий подпрограммы "Создание и развитие инфраструктуры на сельских территориях"</t>
  </si>
  <si>
    <t>Обеспечение комплексного развития сельских территорий</t>
  </si>
  <si>
    <t>48 3 01 R5760</t>
  </si>
  <si>
    <t>20-55760-00000-00000</t>
  </si>
  <si>
    <t>Реализация проектов развития общественной инфраструктуры муниципальных образований Людиновского района, основанных на местных инициативах</t>
  </si>
  <si>
    <t>Прочие межбюджетные трансферты общего характера</t>
  </si>
  <si>
    <t>Содействие развитию социально-экономического потенциала</t>
  </si>
  <si>
    <t>Иные межбюджетные трансферты</t>
  </si>
  <si>
    <t>51 0 01 00600</t>
  </si>
  <si>
    <t>Межбюджетные трансферты общего характера бюджетам бюджетной системы Российской Федерации</t>
  </si>
  <si>
    <t>Текущий ремонт и содержание автомобильных дорог общего пользования  (вырубка и утилизация кустарников вдоль обочин дорог общего пользования местного значения)</t>
  </si>
  <si>
    <t>24 1 03 01040</t>
  </si>
  <si>
    <t>№32 от 17 июля 2020 года</t>
  </si>
</sst>
</file>

<file path=xl/styles.xml><?xml version="1.0" encoding="utf-8"?>
<styleSheet xmlns="http://schemas.openxmlformats.org/spreadsheetml/2006/main">
  <fonts count="16">
    <font>
      <sz val="11"/>
      <name val="Calibri"/>
      <family val="2"/>
      <scheme val="minor"/>
    </font>
    <font>
      <sz val="11"/>
      <name val="Calibri"/>
      <family val="2"/>
      <scheme val="minor"/>
    </font>
    <font>
      <b/>
      <sz val="10"/>
      <color rgb="FF000000"/>
      <name val="Arial Cyr"/>
      <family val="2"/>
    </font>
    <font>
      <sz val="10"/>
      <color rgb="FF000000"/>
      <name val="Arial Cyr"/>
      <family val="2"/>
    </font>
    <font>
      <b/>
      <sz val="12"/>
      <color rgb="FF000000"/>
      <name val="Arial Cyr"/>
      <family val="2"/>
    </font>
    <font>
      <b/>
      <sz val="10"/>
      <color rgb="FF000000"/>
      <name val="Arial Cyr"/>
      <charset val="204"/>
    </font>
    <font>
      <b/>
      <sz val="16"/>
      <color rgb="FF000000"/>
      <name val="Arial Cyr"/>
      <charset val="204"/>
    </font>
    <font>
      <b/>
      <sz val="18"/>
      <color rgb="FF000000"/>
      <name val="Arial Cyr"/>
      <charset val="204"/>
    </font>
    <font>
      <b/>
      <sz val="14"/>
      <color rgb="FF000000"/>
      <name val="Arial Cyr"/>
      <charset val="204"/>
    </font>
    <font>
      <b/>
      <sz val="20"/>
      <color rgb="FF000000"/>
      <name val="Arial Cyr"/>
      <charset val="204"/>
    </font>
    <font>
      <b/>
      <sz val="11"/>
      <name val="Calibri"/>
      <family val="2"/>
      <scheme val="minor"/>
    </font>
    <font>
      <b/>
      <sz val="11"/>
      <color rgb="FF000000"/>
      <name val="Arial Cyr"/>
      <charset val="204"/>
    </font>
    <font>
      <b/>
      <sz val="11"/>
      <color rgb="FF000000"/>
      <name val="Arial Cyr"/>
      <family val="2"/>
    </font>
    <font>
      <b/>
      <sz val="18"/>
      <color rgb="FF000000"/>
      <name val="Arial Cyr"/>
      <family val="2"/>
    </font>
    <font>
      <sz val="10"/>
      <color rgb="FF000000"/>
      <name val="Arial Cyr"/>
      <charset val="204"/>
    </font>
    <font>
      <b/>
      <sz val="12"/>
      <color rgb="FF000000"/>
      <name val="Arial Cyr"/>
      <charset val="204"/>
    </font>
  </fonts>
  <fills count="14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99"/>
      </patternFill>
    </fill>
    <fill>
      <patternFill patternType="solid">
        <fgColor rgb="FFCCFFFF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36">
    <xf numFmtId="0" fontId="0" fillId="0" borderId="0"/>
    <xf numFmtId="0" fontId="1" fillId="0" borderId="0"/>
    <xf numFmtId="0" fontId="1" fillId="0" borderId="0"/>
    <xf numFmtId="0" fontId="2" fillId="0" borderId="1">
      <alignment horizontal="center" vertical="center" wrapText="1"/>
    </xf>
    <xf numFmtId="0" fontId="2" fillId="0" borderId="2"/>
    <xf numFmtId="0" fontId="2" fillId="0" borderId="0"/>
    <xf numFmtId="0" fontId="3" fillId="0" borderId="0"/>
    <xf numFmtId="0" fontId="3" fillId="0" borderId="0"/>
    <xf numFmtId="0" fontId="1" fillId="0" borderId="0"/>
    <xf numFmtId="0" fontId="3" fillId="2" borderId="0"/>
    <xf numFmtId="0" fontId="3" fillId="0" borderId="0">
      <alignment horizontal="left" vertical="top" wrapText="1"/>
    </xf>
    <xf numFmtId="0" fontId="3" fillId="0" borderId="0"/>
    <xf numFmtId="0" fontId="4" fillId="0" borderId="0">
      <alignment horizontal="center" wrapText="1"/>
    </xf>
    <xf numFmtId="0" fontId="4" fillId="0" borderId="0">
      <alignment horizontal="center"/>
    </xf>
    <xf numFmtId="0" fontId="3" fillId="0" borderId="0">
      <alignment wrapText="1"/>
    </xf>
    <xf numFmtId="0" fontId="3" fillId="0" borderId="0">
      <alignment horizontal="right"/>
    </xf>
    <xf numFmtId="0" fontId="3" fillId="2" borderId="3"/>
    <xf numFmtId="0" fontId="3" fillId="0" borderId="1">
      <alignment horizontal="center" vertical="center" wrapText="1"/>
    </xf>
    <xf numFmtId="0" fontId="3" fillId="0" borderId="2"/>
    <xf numFmtId="0" fontId="3" fillId="0" borderId="1">
      <alignment horizontal="center" vertical="center" shrinkToFit="1"/>
    </xf>
    <xf numFmtId="0" fontId="3" fillId="2" borderId="4"/>
    <xf numFmtId="0" fontId="2" fillId="0" borderId="1">
      <alignment horizontal="left"/>
    </xf>
    <xf numFmtId="4" fontId="2" fillId="3" borderId="1">
      <alignment horizontal="right" vertical="top" shrinkToFit="1"/>
    </xf>
    <xf numFmtId="0" fontId="3" fillId="2" borderId="5"/>
    <xf numFmtId="0" fontId="3" fillId="0" borderId="4"/>
    <xf numFmtId="0" fontId="3" fillId="0" borderId="0">
      <alignment horizontal="left" wrapText="1"/>
    </xf>
    <xf numFmtId="0" fontId="3" fillId="0" borderId="1">
      <alignment horizontal="left" vertical="top" wrapText="1"/>
    </xf>
    <xf numFmtId="4" fontId="3" fillId="4" borderId="1">
      <alignment horizontal="right" vertical="top" shrinkToFit="1"/>
    </xf>
    <xf numFmtId="0" fontId="3" fillId="2" borderId="5">
      <alignment horizontal="center"/>
    </xf>
    <xf numFmtId="0" fontId="3" fillId="2" borderId="0">
      <alignment horizontal="center"/>
    </xf>
    <xf numFmtId="4" fontId="3" fillId="0" borderId="1">
      <alignment horizontal="right" vertical="top" shrinkToFit="1"/>
    </xf>
    <xf numFmtId="0" fontId="2" fillId="0" borderId="1">
      <alignment horizontal="left" vertical="top" wrapText="1"/>
    </xf>
    <xf numFmtId="0" fontId="3" fillId="2" borderId="0">
      <alignment horizontal="left"/>
    </xf>
    <xf numFmtId="4" fontId="3" fillId="0" borderId="2">
      <alignment horizontal="right" shrinkToFit="1"/>
    </xf>
    <xf numFmtId="4" fontId="3" fillId="0" borderId="0">
      <alignment horizontal="right" shrinkToFit="1"/>
    </xf>
    <xf numFmtId="0" fontId="3" fillId="2" borderId="4">
      <alignment horizontal="center"/>
    </xf>
  </cellStyleXfs>
  <cellXfs count="111">
    <xf numFmtId="0" fontId="0" fillId="0" borderId="0" xfId="0"/>
    <xf numFmtId="0" fontId="0" fillId="0" borderId="0" xfId="0" applyProtection="1">
      <protection locked="0"/>
    </xf>
    <xf numFmtId="0" fontId="3" fillId="0" borderId="0" xfId="11" applyNumberFormat="1" applyProtection="1"/>
    <xf numFmtId="0" fontId="4" fillId="0" borderId="0" xfId="13" applyNumberFormat="1" applyProtection="1">
      <alignment horizontal="center"/>
    </xf>
    <xf numFmtId="0" fontId="3" fillId="0" borderId="0" xfId="14" applyNumberFormat="1" applyProtection="1">
      <alignment wrapText="1"/>
    </xf>
    <xf numFmtId="0" fontId="3" fillId="0" borderId="0" xfId="15" applyNumberFormat="1" applyProtection="1">
      <alignment horizontal="right"/>
    </xf>
    <xf numFmtId="0" fontId="3" fillId="0" borderId="1" xfId="19" applyNumberFormat="1" applyProtection="1">
      <alignment horizontal="center" vertical="center" shrinkToFit="1"/>
    </xf>
    <xf numFmtId="0" fontId="3" fillId="0" borderId="1" xfId="26" quotePrefix="1" applyNumberFormat="1" applyProtection="1">
      <alignment horizontal="left" vertical="top" wrapText="1"/>
    </xf>
    <xf numFmtId="0" fontId="3" fillId="0" borderId="1" xfId="26" applyNumberFormat="1" applyProtection="1">
      <alignment horizontal="left" vertical="top" wrapText="1"/>
    </xf>
    <xf numFmtId="0" fontId="5" fillId="0" borderId="0" xfId="10" applyNumberFormat="1" applyFont="1" applyAlignment="1" applyProtection="1">
      <alignment horizontal="right" vertical="top" wrapText="1"/>
    </xf>
    <xf numFmtId="4" fontId="3" fillId="4" borderId="1" xfId="27" applyNumberFormat="1" applyProtection="1">
      <alignment horizontal="right" vertical="top" shrinkToFit="1"/>
    </xf>
    <xf numFmtId="4" fontId="3" fillId="0" borderId="1" xfId="30" applyNumberFormat="1" applyProtection="1">
      <alignment horizontal="right" vertical="top" shrinkToFit="1"/>
    </xf>
    <xf numFmtId="0" fontId="5" fillId="5" borderId="1" xfId="26" applyNumberFormat="1" applyFont="1" applyFill="1" applyProtection="1">
      <alignment horizontal="left" vertical="top" wrapText="1"/>
    </xf>
    <xf numFmtId="0" fontId="5" fillId="5" borderId="1" xfId="26" quotePrefix="1" applyNumberFormat="1" applyFont="1" applyFill="1" applyProtection="1">
      <alignment horizontal="left" vertical="top" wrapText="1"/>
    </xf>
    <xf numFmtId="4" fontId="5" fillId="5" borderId="1" xfId="27" applyNumberFormat="1" applyFont="1" applyFill="1" applyProtection="1">
      <alignment horizontal="right" vertical="top" shrinkToFit="1"/>
    </xf>
    <xf numFmtId="0" fontId="6" fillId="5" borderId="1" xfId="26" applyNumberFormat="1" applyFont="1" applyFill="1" applyAlignment="1" applyProtection="1">
      <alignment horizontal="center" vertical="center" wrapText="1"/>
    </xf>
    <xf numFmtId="0" fontId="6" fillId="5" borderId="1" xfId="26" quotePrefix="1" applyNumberFormat="1" applyFont="1" applyFill="1" applyAlignment="1" applyProtection="1">
      <alignment horizontal="center" vertical="center" wrapText="1"/>
    </xf>
    <xf numFmtId="4" fontId="6" fillId="5" borderId="1" xfId="27" applyNumberFormat="1" applyFont="1" applyFill="1" applyAlignment="1" applyProtection="1">
      <alignment horizontal="center" vertical="center" shrinkToFit="1"/>
    </xf>
    <xf numFmtId="0" fontId="5" fillId="0" borderId="1" xfId="26" quotePrefix="1" applyNumberFormat="1" applyFont="1" applyProtection="1">
      <alignment horizontal="left" vertical="top" wrapText="1"/>
    </xf>
    <xf numFmtId="0" fontId="7" fillId="5" borderId="1" xfId="26" applyNumberFormat="1" applyFont="1" applyFill="1" applyAlignment="1" applyProtection="1">
      <alignment horizontal="center" vertical="center" wrapText="1"/>
    </xf>
    <xf numFmtId="49" fontId="8" fillId="6" borderId="1" xfId="26" applyNumberFormat="1" applyFont="1" applyFill="1" applyAlignment="1" applyProtection="1">
      <alignment horizontal="left" vertical="center" wrapText="1"/>
    </xf>
    <xf numFmtId="49" fontId="8" fillId="6" borderId="1" xfId="26" quotePrefix="1" applyNumberFormat="1" applyFont="1" applyFill="1" applyAlignment="1" applyProtection="1">
      <alignment horizontal="left" vertical="center" wrapText="1"/>
    </xf>
    <xf numFmtId="0" fontId="7" fillId="6" borderId="1" xfId="26" applyNumberFormat="1" applyFont="1" applyFill="1" applyAlignment="1" applyProtection="1">
      <alignment horizontal="center" vertical="top" wrapText="1"/>
    </xf>
    <xf numFmtId="0" fontId="7" fillId="5" borderId="1" xfId="26" quotePrefix="1" applyNumberFormat="1" applyFont="1" applyFill="1" applyAlignment="1" applyProtection="1">
      <alignment horizontal="center" vertical="top" wrapText="1"/>
    </xf>
    <xf numFmtId="0" fontId="7" fillId="5" borderId="1" xfId="26" applyNumberFormat="1" applyFont="1" applyFill="1" applyAlignment="1" applyProtection="1">
      <alignment horizontal="center" vertical="top" wrapText="1"/>
    </xf>
    <xf numFmtId="4" fontId="7" fillId="5" borderId="1" xfId="27" applyNumberFormat="1" applyFont="1" applyFill="1" applyAlignment="1" applyProtection="1">
      <alignment horizontal="center" vertical="top" shrinkToFit="1"/>
    </xf>
    <xf numFmtId="0" fontId="7" fillId="5" borderId="1" xfId="26" quotePrefix="1" applyNumberFormat="1" applyFont="1" applyFill="1" applyAlignment="1" applyProtection="1">
      <alignment horizontal="center" vertical="center" wrapText="1"/>
    </xf>
    <xf numFmtId="4" fontId="7" fillId="5" borderId="1" xfId="27" applyNumberFormat="1" applyFont="1" applyFill="1" applyAlignment="1" applyProtection="1">
      <alignment horizontal="center" vertical="center" shrinkToFit="1"/>
    </xf>
    <xf numFmtId="0" fontId="7" fillId="6" borderId="1" xfId="26" applyNumberFormat="1" applyFont="1" applyFill="1" applyAlignment="1" applyProtection="1">
      <alignment horizontal="center" vertical="center" wrapText="1"/>
    </xf>
    <xf numFmtId="49" fontId="8" fillId="6" borderId="1" xfId="26" applyNumberFormat="1" applyFont="1" applyFill="1" applyAlignment="1" applyProtection="1">
      <alignment horizontal="center" vertical="center" wrapText="1"/>
    </xf>
    <xf numFmtId="49" fontId="8" fillId="6" borderId="1" xfId="26" quotePrefix="1" applyNumberFormat="1" applyFont="1" applyFill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/>
      <protection locked="0"/>
    </xf>
    <xf numFmtId="0" fontId="8" fillId="7" borderId="1" xfId="26" quotePrefix="1" applyNumberFormat="1" applyFont="1" applyFill="1" applyAlignment="1" applyProtection="1">
      <alignment horizontal="center" vertical="center" wrapText="1"/>
    </xf>
    <xf numFmtId="0" fontId="8" fillId="7" borderId="1" xfId="26" applyNumberFormat="1" applyFont="1" applyFill="1" applyAlignment="1" applyProtection="1">
      <alignment horizontal="center" vertical="center" wrapText="1"/>
    </xf>
    <xf numFmtId="4" fontId="8" fillId="7" borderId="1" xfId="27" applyNumberFormat="1" applyFont="1" applyFill="1" applyAlignment="1" applyProtection="1">
      <alignment horizontal="center" vertical="center" shrinkToFit="1"/>
    </xf>
    <xf numFmtId="0" fontId="6" fillId="8" borderId="1" xfId="26" quotePrefix="1" applyNumberFormat="1" applyFont="1" applyFill="1" applyAlignment="1" applyProtection="1">
      <alignment horizontal="center" vertical="center" wrapText="1"/>
    </xf>
    <xf numFmtId="0" fontId="6" fillId="8" borderId="1" xfId="26" applyNumberFormat="1" applyFont="1" applyFill="1" applyAlignment="1" applyProtection="1">
      <alignment horizontal="center" vertical="center" wrapText="1"/>
    </xf>
    <xf numFmtId="4" fontId="6" fillId="8" borderId="1" xfId="27" applyNumberFormat="1" applyFont="1" applyFill="1" applyAlignment="1" applyProtection="1">
      <alignment horizontal="center" vertical="center" shrinkToFit="1"/>
    </xf>
    <xf numFmtId="0" fontId="0" fillId="0" borderId="0" xfId="0" applyAlignment="1" applyProtection="1">
      <alignment horizontal="center"/>
      <protection locked="0"/>
    </xf>
    <xf numFmtId="49" fontId="6" fillId="5" borderId="1" xfId="26" applyNumberFormat="1" applyFont="1" applyFill="1" applyAlignment="1" applyProtection="1">
      <alignment horizontal="left" vertical="center" wrapText="1"/>
    </xf>
    <xf numFmtId="0" fontId="9" fillId="0" borderId="1" xfId="26" quotePrefix="1" applyNumberFormat="1" applyFont="1" applyAlignment="1" applyProtection="1">
      <alignment horizontal="center" vertical="center" wrapText="1"/>
    </xf>
    <xf numFmtId="0" fontId="9" fillId="0" borderId="1" xfId="26" applyNumberFormat="1" applyFont="1" applyAlignment="1" applyProtection="1">
      <alignment horizontal="center" vertical="center" wrapText="1"/>
    </xf>
    <xf numFmtId="4" fontId="9" fillId="4" borderId="1" xfId="27" applyNumberFormat="1" applyFont="1" applyAlignment="1" applyProtection="1">
      <alignment horizontal="center" vertical="center" shrinkToFit="1"/>
    </xf>
    <xf numFmtId="2" fontId="8" fillId="6" borderId="1" xfId="30" applyNumberFormat="1" applyFont="1" applyFill="1" applyAlignment="1" applyProtection="1">
      <alignment horizontal="center" vertical="center" shrinkToFit="1"/>
    </xf>
    <xf numFmtId="2" fontId="8" fillId="6" borderId="1" xfId="30" applyNumberFormat="1" applyFont="1" applyFill="1" applyAlignment="1" applyProtection="1">
      <alignment horizontal="right" vertical="center" shrinkToFit="1"/>
    </xf>
    <xf numFmtId="0" fontId="10" fillId="0" borderId="0" xfId="0" applyFont="1" applyAlignment="1" applyProtection="1">
      <alignment horizontal="center" vertical="center"/>
      <protection locked="0"/>
    </xf>
    <xf numFmtId="0" fontId="11" fillId="0" borderId="0" xfId="10" applyNumberFormat="1" applyFont="1" applyAlignment="1" applyProtection="1">
      <alignment horizontal="center" vertical="center" wrapText="1"/>
    </xf>
    <xf numFmtId="0" fontId="12" fillId="0" borderId="1" xfId="19" applyNumberFormat="1" applyFont="1" applyAlignment="1" applyProtection="1">
      <alignment horizontal="center" vertical="center" shrinkToFit="1"/>
    </xf>
    <xf numFmtId="4" fontId="11" fillId="5" borderId="1" xfId="27" applyNumberFormat="1" applyFont="1" applyFill="1" applyAlignment="1" applyProtection="1">
      <alignment horizontal="center" vertical="center" shrinkToFit="1"/>
    </xf>
    <xf numFmtId="4" fontId="12" fillId="4" borderId="1" xfId="27" applyNumberFormat="1" applyFont="1" applyAlignment="1" applyProtection="1">
      <alignment horizontal="center" vertical="center" shrinkToFit="1"/>
    </xf>
    <xf numFmtId="4" fontId="12" fillId="0" borderId="1" xfId="30" applyNumberFormat="1" applyFont="1" applyAlignment="1" applyProtection="1">
      <alignment horizontal="center" vertical="center" shrinkToFit="1"/>
    </xf>
    <xf numFmtId="2" fontId="11" fillId="6" borderId="1" xfId="30" applyNumberFormat="1" applyFont="1" applyFill="1" applyAlignment="1" applyProtection="1">
      <alignment horizontal="center" vertical="center" shrinkToFit="1"/>
    </xf>
    <xf numFmtId="4" fontId="11" fillId="7" borderId="1" xfId="27" applyNumberFormat="1" applyFont="1" applyFill="1" applyAlignment="1" applyProtection="1">
      <alignment horizontal="center" vertical="center" shrinkToFit="1"/>
    </xf>
    <xf numFmtId="4" fontId="11" fillId="8" borderId="1" xfId="27" applyNumberFormat="1" applyFont="1" applyFill="1" applyAlignment="1" applyProtection="1">
      <alignment horizontal="center" vertical="center" shrinkToFit="1"/>
    </xf>
    <xf numFmtId="0" fontId="13" fillId="0" borderId="1" xfId="21" applyNumberFormat="1" applyFont="1" applyAlignment="1" applyProtection="1">
      <alignment horizontal="center" vertical="center"/>
    </xf>
    <xf numFmtId="4" fontId="13" fillId="3" borderId="1" xfId="22" applyNumberFormat="1" applyFont="1" applyAlignment="1" applyProtection="1">
      <alignment horizontal="center" vertical="center" shrinkToFit="1"/>
    </xf>
    <xf numFmtId="0" fontId="3" fillId="6" borderId="1" xfId="26" quotePrefix="1" applyNumberFormat="1" applyFill="1" applyProtection="1">
      <alignment horizontal="left" vertical="top" wrapText="1"/>
    </xf>
    <xf numFmtId="4" fontId="3" fillId="9" borderId="1" xfId="30" applyNumberFormat="1" applyFill="1" applyProtection="1">
      <alignment horizontal="right" vertical="top" shrinkToFit="1"/>
    </xf>
    <xf numFmtId="0" fontId="3" fillId="10" borderId="1" xfId="26" quotePrefix="1" applyNumberFormat="1" applyFill="1" applyProtection="1">
      <alignment horizontal="left" vertical="top" wrapText="1"/>
    </xf>
    <xf numFmtId="4" fontId="3" fillId="10" borderId="1" xfId="30" applyNumberFormat="1" applyFill="1" applyProtection="1">
      <alignment horizontal="right" vertical="top" shrinkToFit="1"/>
    </xf>
    <xf numFmtId="4" fontId="12" fillId="10" borderId="1" xfId="30" applyNumberFormat="1" applyFont="1" applyFill="1" applyAlignment="1" applyProtection="1">
      <alignment horizontal="center" vertical="center" shrinkToFit="1"/>
    </xf>
    <xf numFmtId="0" fontId="0" fillId="10" borderId="0" xfId="0" applyFill="1" applyProtection="1">
      <protection locked="0"/>
    </xf>
    <xf numFmtId="0" fontId="3" fillId="10" borderId="1" xfId="26" applyNumberFormat="1" applyFill="1" applyProtection="1">
      <alignment horizontal="left" vertical="top" wrapText="1"/>
    </xf>
    <xf numFmtId="4" fontId="3" fillId="11" borderId="1" xfId="30" applyNumberFormat="1" applyFill="1" applyProtection="1">
      <alignment horizontal="right" vertical="top" shrinkToFit="1"/>
    </xf>
    <xf numFmtId="49" fontId="3" fillId="10" borderId="1" xfId="26" applyNumberFormat="1" applyFill="1" applyProtection="1">
      <alignment horizontal="left" vertical="top" wrapText="1"/>
    </xf>
    <xf numFmtId="0" fontId="5" fillId="0" borderId="1" xfId="26" applyNumberFormat="1" applyFont="1" applyProtection="1">
      <alignment horizontal="left" vertical="top" wrapText="1"/>
    </xf>
    <xf numFmtId="49" fontId="3" fillId="0" borderId="1" xfId="26" applyNumberFormat="1" applyProtection="1">
      <alignment horizontal="left" vertical="top" wrapText="1"/>
    </xf>
    <xf numFmtId="4" fontId="3" fillId="10" borderId="1" xfId="27" applyNumberFormat="1" applyFill="1" applyProtection="1">
      <alignment horizontal="right" vertical="top" shrinkToFit="1"/>
    </xf>
    <xf numFmtId="0" fontId="14" fillId="0" borderId="1" xfId="26" applyNumberFormat="1" applyFont="1" applyProtection="1">
      <alignment horizontal="left" vertical="top" wrapText="1"/>
    </xf>
    <xf numFmtId="4" fontId="12" fillId="10" borderId="1" xfId="27" applyNumberFormat="1" applyFont="1" applyFill="1" applyAlignment="1" applyProtection="1">
      <alignment horizontal="center" vertical="center" shrinkToFit="1"/>
    </xf>
    <xf numFmtId="0" fontId="3" fillId="6" borderId="1" xfId="26" applyNumberFormat="1" applyFill="1" applyProtection="1">
      <alignment horizontal="left" vertical="top" wrapText="1"/>
    </xf>
    <xf numFmtId="0" fontId="8" fillId="6" borderId="1" xfId="26" applyNumberFormat="1" applyFont="1" applyFill="1" applyProtection="1">
      <alignment horizontal="left" vertical="top" wrapText="1"/>
    </xf>
    <xf numFmtId="0" fontId="5" fillId="10" borderId="1" xfId="26" quotePrefix="1" applyNumberFormat="1" applyFont="1" applyFill="1" applyProtection="1">
      <alignment horizontal="left" vertical="top" wrapText="1"/>
    </xf>
    <xf numFmtId="4" fontId="3" fillId="11" borderId="1" xfId="27" applyNumberFormat="1" applyFill="1" applyProtection="1">
      <alignment horizontal="right" vertical="top" shrinkToFit="1"/>
    </xf>
    <xf numFmtId="4" fontId="12" fillId="11" borderId="1" xfId="27" applyNumberFormat="1" applyFont="1" applyFill="1" applyAlignment="1" applyProtection="1">
      <alignment horizontal="center" vertical="center" shrinkToFit="1"/>
    </xf>
    <xf numFmtId="0" fontId="14" fillId="10" borderId="1" xfId="26" quotePrefix="1" applyNumberFormat="1" applyFont="1" applyFill="1" applyProtection="1">
      <alignment horizontal="left" vertical="top" wrapText="1"/>
    </xf>
    <xf numFmtId="0" fontId="14" fillId="10" borderId="1" xfId="26" applyNumberFormat="1" applyFont="1" applyFill="1" applyProtection="1">
      <alignment horizontal="left" vertical="top" wrapText="1"/>
    </xf>
    <xf numFmtId="4" fontId="11" fillId="10" borderId="1" xfId="27" applyNumberFormat="1" applyFont="1" applyFill="1" applyAlignment="1" applyProtection="1">
      <alignment horizontal="center" vertical="center" shrinkToFit="1"/>
    </xf>
    <xf numFmtId="4" fontId="14" fillId="11" borderId="1" xfId="27" applyNumberFormat="1" applyFont="1" applyFill="1" applyProtection="1">
      <alignment horizontal="right" vertical="top" shrinkToFit="1"/>
    </xf>
    <xf numFmtId="4" fontId="11" fillId="11" borderId="1" xfId="27" applyNumberFormat="1" applyFont="1" applyFill="1" applyAlignment="1" applyProtection="1">
      <alignment horizontal="center" vertical="center" shrinkToFit="1"/>
    </xf>
    <xf numFmtId="0" fontId="6" fillId="10" borderId="1" xfId="26" quotePrefix="1" applyNumberFormat="1" applyFont="1" applyFill="1" applyAlignment="1" applyProtection="1">
      <alignment horizontal="center" vertical="center" wrapText="1"/>
    </xf>
    <xf numFmtId="0" fontId="8" fillId="10" borderId="1" xfId="26" quotePrefix="1" applyNumberFormat="1" applyFont="1" applyFill="1" applyProtection="1">
      <alignment horizontal="left" vertical="top" wrapText="1"/>
    </xf>
    <xf numFmtId="0" fontId="8" fillId="10" borderId="1" xfId="26" applyNumberFormat="1" applyFont="1" applyFill="1" applyProtection="1">
      <alignment horizontal="left" vertical="top" wrapText="1"/>
    </xf>
    <xf numFmtId="4" fontId="8" fillId="11" borderId="1" xfId="27" applyNumberFormat="1" applyFont="1" applyFill="1" applyProtection="1">
      <alignment horizontal="right" vertical="top" shrinkToFit="1"/>
    </xf>
    <xf numFmtId="0" fontId="8" fillId="10" borderId="1" xfId="26" quotePrefix="1" applyNumberFormat="1" applyFont="1" applyFill="1" applyAlignment="1" applyProtection="1">
      <alignment horizontal="center" vertical="center" wrapText="1"/>
    </xf>
    <xf numFmtId="0" fontId="15" fillId="10" borderId="1" xfId="26" quotePrefix="1" applyNumberFormat="1" applyFont="1" applyFill="1" applyProtection="1">
      <alignment horizontal="left" vertical="top" wrapText="1"/>
    </xf>
    <xf numFmtId="0" fontId="15" fillId="10" borderId="1" xfId="26" applyNumberFormat="1" applyFont="1" applyFill="1" applyProtection="1">
      <alignment horizontal="left" vertical="top" wrapText="1"/>
    </xf>
    <xf numFmtId="4" fontId="15" fillId="10" borderId="1" xfId="27" applyNumberFormat="1" applyFont="1" applyFill="1" applyProtection="1">
      <alignment horizontal="right" vertical="top" shrinkToFit="1"/>
    </xf>
    <xf numFmtId="0" fontId="5" fillId="10" borderId="1" xfId="26" applyNumberFormat="1" applyFont="1" applyFill="1" applyProtection="1">
      <alignment horizontal="left" vertical="top" wrapText="1"/>
    </xf>
    <xf numFmtId="4" fontId="7" fillId="6" borderId="1" xfId="27" applyNumberFormat="1" applyFont="1" applyFill="1" applyProtection="1">
      <alignment horizontal="right" vertical="top" shrinkToFit="1"/>
    </xf>
    <xf numFmtId="0" fontId="5" fillId="6" borderId="1" xfId="26" quotePrefix="1" applyNumberFormat="1" applyFont="1" applyFill="1" applyProtection="1">
      <alignment horizontal="left" vertical="top" wrapText="1"/>
    </xf>
    <xf numFmtId="49" fontId="3" fillId="6" borderId="1" xfId="26" applyNumberFormat="1" applyFill="1" applyProtection="1">
      <alignment horizontal="left" vertical="top" wrapText="1"/>
    </xf>
    <xf numFmtId="0" fontId="8" fillId="12" borderId="1" xfId="26" quotePrefix="1" applyNumberFormat="1" applyFont="1" applyFill="1" applyAlignment="1" applyProtection="1">
      <alignment horizontal="center" vertical="center" wrapText="1"/>
    </xf>
    <xf numFmtId="0" fontId="8" fillId="12" borderId="1" xfId="26" applyNumberFormat="1" applyFont="1" applyFill="1" applyAlignment="1" applyProtection="1">
      <alignment horizontal="center" vertical="center" wrapText="1"/>
    </xf>
    <xf numFmtId="4" fontId="8" fillId="12" borderId="1" xfId="27" applyNumberFormat="1" applyFont="1" applyFill="1" applyAlignment="1" applyProtection="1">
      <alignment horizontal="center" vertical="center" shrinkToFit="1"/>
    </xf>
    <xf numFmtId="4" fontId="11" fillId="12" borderId="1" xfId="27" applyNumberFormat="1" applyFont="1" applyFill="1" applyAlignment="1" applyProtection="1">
      <alignment horizontal="center" vertical="center" shrinkToFit="1"/>
    </xf>
    <xf numFmtId="0" fontId="7" fillId="12" borderId="1" xfId="26" quotePrefix="1" applyNumberFormat="1" applyFont="1" applyFill="1" applyAlignment="1" applyProtection="1">
      <alignment horizontal="center" vertical="center" wrapText="1"/>
    </xf>
    <xf numFmtId="0" fontId="7" fillId="12" borderId="1" xfId="26" applyNumberFormat="1" applyFont="1" applyFill="1" applyAlignment="1" applyProtection="1">
      <alignment horizontal="center" vertical="center" wrapText="1"/>
    </xf>
    <xf numFmtId="4" fontId="7" fillId="12" borderId="1" xfId="27" applyNumberFormat="1" applyFont="1" applyFill="1" applyAlignment="1" applyProtection="1">
      <alignment horizontal="center" vertical="center" shrinkToFit="1"/>
    </xf>
    <xf numFmtId="0" fontId="5" fillId="0" borderId="0" xfId="10" applyNumberFormat="1" applyFont="1" applyAlignment="1" applyProtection="1">
      <alignment horizontal="right" vertical="top" wrapText="1"/>
    </xf>
    <xf numFmtId="0" fontId="13" fillId="13" borderId="0" xfId="12" applyNumberFormat="1" applyFont="1" applyFill="1" applyAlignment="1" applyProtection="1">
      <alignment horizontal="center" wrapText="1"/>
    </xf>
    <xf numFmtId="0" fontId="4" fillId="0" borderId="0" xfId="13" applyNumberFormat="1" applyProtection="1">
      <alignment horizontal="center"/>
    </xf>
    <xf numFmtId="0" fontId="4" fillId="0" borderId="0" xfId="13">
      <alignment horizontal="center"/>
    </xf>
    <xf numFmtId="0" fontId="15" fillId="0" borderId="0" xfId="14" applyNumberFormat="1" applyFont="1" applyProtection="1">
      <alignment wrapText="1"/>
    </xf>
    <xf numFmtId="0" fontId="15" fillId="0" borderId="0" xfId="14" applyFont="1">
      <alignment wrapText="1"/>
    </xf>
    <xf numFmtId="0" fontId="3" fillId="0" borderId="0" xfId="15" applyNumberFormat="1" applyProtection="1">
      <alignment horizontal="right"/>
    </xf>
    <xf numFmtId="0" fontId="3" fillId="0" borderId="0" xfId="15">
      <alignment horizontal="right"/>
    </xf>
    <xf numFmtId="0" fontId="2" fillId="0" borderId="1" xfId="3" applyNumberFormat="1" applyProtection="1">
      <alignment horizontal="center" vertical="center" wrapText="1"/>
    </xf>
    <xf numFmtId="0" fontId="2" fillId="0" borderId="1" xfId="3">
      <alignment horizontal="center" vertical="center" wrapText="1"/>
    </xf>
    <xf numFmtId="0" fontId="12" fillId="0" borderId="1" xfId="3" applyNumberFormat="1" applyFont="1" applyAlignment="1" applyProtection="1">
      <alignment horizontal="center" vertical="center" wrapText="1"/>
    </xf>
    <xf numFmtId="0" fontId="12" fillId="0" borderId="1" xfId="3" applyFont="1" applyAlignment="1">
      <alignment horizontal="center" vertical="center" wrapText="1"/>
    </xf>
  </cellXfs>
  <cellStyles count="36">
    <cellStyle name="br" xfId="1"/>
    <cellStyle name="col" xfId="2"/>
    <cellStyle name="st32" xfId="3"/>
    <cellStyle name="st33" xfId="4"/>
    <cellStyle name="st34" xfId="5"/>
    <cellStyle name="style0" xfId="6"/>
    <cellStyle name="td" xfId="7"/>
    <cellStyle name="tr" xfId="8"/>
    <cellStyle name="xl21" xfId="9"/>
    <cellStyle name="xl22" xfId="10"/>
    <cellStyle name="xl23" xfId="11"/>
    <cellStyle name="xl24" xfId="12"/>
    <cellStyle name="xl25" xfId="13"/>
    <cellStyle name="xl26" xfId="14"/>
    <cellStyle name="xl27" xfId="15"/>
    <cellStyle name="xl28" xfId="16"/>
    <cellStyle name="xl29" xfId="17"/>
    <cellStyle name="xl30" xfId="18"/>
    <cellStyle name="xl31" xfId="19"/>
    <cellStyle name="xl32" xfId="20"/>
    <cellStyle name="xl33" xfId="21"/>
    <cellStyle name="xl34" xfId="22"/>
    <cellStyle name="xl35" xfId="23"/>
    <cellStyle name="xl36" xfId="24"/>
    <cellStyle name="xl37" xfId="25"/>
    <cellStyle name="xl38" xfId="26"/>
    <cellStyle name="xl39" xfId="27"/>
    <cellStyle name="xl40" xfId="28"/>
    <cellStyle name="xl41" xfId="29"/>
    <cellStyle name="xl42" xfId="30"/>
    <cellStyle name="xl43" xfId="31"/>
    <cellStyle name="xl44" xfId="32"/>
    <cellStyle name="xl45" xfId="33"/>
    <cellStyle name="xl46" xfId="34"/>
    <cellStyle name="xl47" xfId="35"/>
    <cellStyle name="Обычный" xfId="0" builtinId="0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autoPageBreaks="0" fitToPage="1"/>
  </sheetPr>
  <dimension ref="A1:P140"/>
  <sheetViews>
    <sheetView showGridLines="0" tabSelected="1" zoomScale="65" zoomScaleNormal="65" workbookViewId="0">
      <pane ySplit="8" topLeftCell="A128" activePane="bottomLeft" state="frozen"/>
      <selection pane="bottomLeft" activeCell="A4" sqref="A4"/>
    </sheetView>
  </sheetViews>
  <sheetFormatPr defaultColWidth="8.85546875" defaultRowHeight="15"/>
  <cols>
    <col min="1" max="1" width="70.5703125" style="1" customWidth="1"/>
    <col min="2" max="2" width="8.28515625" style="1" hidden="1" customWidth="1"/>
    <col min="3" max="3" width="13.5703125" style="1" customWidth="1"/>
    <col min="4" max="4" width="15.28515625" style="1" customWidth="1"/>
    <col min="5" max="6" width="8.28515625" style="1" customWidth="1"/>
    <col min="7" max="7" width="18.85546875" style="1" customWidth="1"/>
    <col min="8" max="8" width="19" style="1" customWidth="1"/>
    <col min="9" max="9" width="14.28515625" style="45" customWidth="1"/>
    <col min="10" max="15" width="0.140625" style="1" customWidth="1"/>
    <col min="16" max="16" width="8.85546875" style="1" customWidth="1"/>
    <col min="17" max="16384" width="8.85546875" style="1"/>
  </cols>
  <sheetData>
    <row r="1" spans="1:16" ht="17.45" customHeight="1">
      <c r="A1" s="99" t="s">
        <v>112</v>
      </c>
      <c r="B1" s="99"/>
      <c r="C1" s="99"/>
      <c r="D1" s="99"/>
      <c r="E1" s="99"/>
      <c r="F1" s="99"/>
      <c r="G1" s="99"/>
      <c r="H1" s="99"/>
      <c r="I1" s="99"/>
      <c r="J1" s="2"/>
      <c r="K1" s="2"/>
      <c r="L1" s="2"/>
      <c r="M1" s="2"/>
      <c r="N1" s="2"/>
      <c r="O1" s="2"/>
      <c r="P1" s="2"/>
    </row>
    <row r="2" spans="1:16" ht="17.45" customHeight="1">
      <c r="A2" s="99" t="s">
        <v>113</v>
      </c>
      <c r="B2" s="99"/>
      <c r="C2" s="99"/>
      <c r="D2" s="99"/>
      <c r="E2" s="99"/>
      <c r="F2" s="99"/>
      <c r="G2" s="99"/>
      <c r="H2" s="99"/>
      <c r="I2" s="99"/>
      <c r="J2" s="2"/>
      <c r="K2" s="2"/>
      <c r="L2" s="2"/>
      <c r="M2" s="2"/>
      <c r="N2" s="2"/>
      <c r="O2" s="2"/>
      <c r="P2" s="2"/>
    </row>
    <row r="3" spans="1:16" ht="17.45" customHeight="1">
      <c r="A3" s="99" t="s">
        <v>172</v>
      </c>
      <c r="B3" s="99"/>
      <c r="C3" s="99"/>
      <c r="D3" s="99"/>
      <c r="E3" s="99"/>
      <c r="F3" s="99"/>
      <c r="G3" s="99"/>
      <c r="H3" s="99"/>
      <c r="I3" s="99"/>
      <c r="J3" s="2"/>
      <c r="K3" s="2"/>
      <c r="L3" s="2"/>
      <c r="M3" s="2"/>
      <c r="N3" s="2"/>
      <c r="O3" s="2"/>
      <c r="P3" s="2"/>
    </row>
    <row r="4" spans="1:16" ht="17.45" customHeight="1">
      <c r="A4" s="9"/>
      <c r="B4" s="9"/>
      <c r="C4" s="9"/>
      <c r="D4" s="9"/>
      <c r="E4" s="9"/>
      <c r="F4" s="9"/>
      <c r="G4" s="9"/>
      <c r="H4" s="9"/>
      <c r="I4" s="46"/>
      <c r="J4" s="2"/>
      <c r="K4" s="2"/>
      <c r="L4" s="2"/>
      <c r="M4" s="2"/>
      <c r="N4" s="2"/>
      <c r="O4" s="2"/>
      <c r="P4" s="2"/>
    </row>
    <row r="5" spans="1:16" ht="121.15" customHeight="1">
      <c r="A5" s="100" t="s">
        <v>151</v>
      </c>
      <c r="B5" s="100"/>
      <c r="C5" s="100"/>
      <c r="D5" s="100"/>
      <c r="E5" s="100"/>
      <c r="F5" s="100"/>
      <c r="G5" s="100"/>
      <c r="H5" s="100"/>
      <c r="I5" s="100"/>
      <c r="J5" s="3"/>
      <c r="K5" s="3"/>
      <c r="L5" s="3"/>
      <c r="M5" s="3"/>
      <c r="N5" s="3"/>
      <c r="O5" s="3"/>
      <c r="P5" s="3"/>
    </row>
    <row r="6" spans="1:16" ht="15.75" customHeight="1">
      <c r="A6" s="101"/>
      <c r="B6" s="102"/>
      <c r="C6" s="102"/>
      <c r="D6" s="102"/>
      <c r="E6" s="102"/>
      <c r="F6" s="102"/>
      <c r="G6" s="102"/>
      <c r="H6" s="102"/>
      <c r="I6" s="102"/>
      <c r="J6" s="3"/>
      <c r="K6" s="3"/>
      <c r="L6" s="3"/>
      <c r="M6" s="3"/>
      <c r="N6" s="3"/>
      <c r="O6" s="3"/>
      <c r="P6" s="3"/>
    </row>
    <row r="7" spans="1:16" ht="14.65" customHeight="1">
      <c r="A7" s="103" t="s">
        <v>38</v>
      </c>
      <c r="B7" s="104"/>
      <c r="C7" s="104"/>
      <c r="D7" s="104"/>
      <c r="E7" s="104"/>
      <c r="F7" s="104"/>
      <c r="G7" s="104"/>
      <c r="H7" s="104"/>
      <c r="I7" s="104"/>
      <c r="J7" s="4"/>
      <c r="K7" s="4"/>
      <c r="L7" s="4"/>
      <c r="M7" s="4"/>
      <c r="N7" s="4"/>
      <c r="O7" s="4"/>
      <c r="P7" s="4"/>
    </row>
    <row r="8" spans="1:16" ht="12.75" customHeight="1">
      <c r="A8" s="105"/>
      <c r="B8" s="106"/>
      <c r="C8" s="106"/>
      <c r="D8" s="106"/>
      <c r="E8" s="106"/>
      <c r="F8" s="106"/>
      <c r="G8" s="106"/>
      <c r="H8" s="106"/>
      <c r="I8" s="106"/>
      <c r="J8" s="5"/>
      <c r="K8" s="5"/>
      <c r="L8" s="5"/>
      <c r="M8" s="5"/>
      <c r="N8" s="5"/>
      <c r="O8" s="5"/>
      <c r="P8" s="5"/>
    </row>
    <row r="9" spans="1:16">
      <c r="A9" s="107" t="s">
        <v>0</v>
      </c>
      <c r="B9" s="107" t="s">
        <v>1</v>
      </c>
      <c r="C9" s="107" t="s">
        <v>2</v>
      </c>
      <c r="D9" s="107" t="s">
        <v>3</v>
      </c>
      <c r="E9" s="107" t="s">
        <v>4</v>
      </c>
      <c r="F9" s="107" t="s">
        <v>5</v>
      </c>
      <c r="G9" s="107" t="s">
        <v>114</v>
      </c>
      <c r="H9" s="107" t="s">
        <v>115</v>
      </c>
      <c r="I9" s="109" t="s">
        <v>116</v>
      </c>
    </row>
    <row r="10" spans="1:16">
      <c r="A10" s="108"/>
      <c r="B10" s="108"/>
      <c r="C10" s="108"/>
      <c r="D10" s="108"/>
      <c r="E10" s="108"/>
      <c r="F10" s="108"/>
      <c r="G10" s="108"/>
      <c r="H10" s="108"/>
      <c r="I10" s="110"/>
    </row>
    <row r="11" spans="1:16">
      <c r="A11" s="6">
        <v>1</v>
      </c>
      <c r="B11" s="6">
        <v>2</v>
      </c>
      <c r="C11" s="6">
        <v>3</v>
      </c>
      <c r="D11" s="6">
        <v>4</v>
      </c>
      <c r="E11" s="6">
        <v>5</v>
      </c>
      <c r="F11" s="6">
        <v>7</v>
      </c>
      <c r="G11" s="6">
        <v>9</v>
      </c>
      <c r="H11" s="6">
        <v>11</v>
      </c>
      <c r="I11" s="47">
        <v>13</v>
      </c>
    </row>
    <row r="12" spans="1:16" ht="82.15" customHeight="1">
      <c r="A12" s="40" t="s">
        <v>39</v>
      </c>
      <c r="B12" s="40" t="s">
        <v>40</v>
      </c>
      <c r="C12" s="41"/>
      <c r="D12" s="41"/>
      <c r="E12" s="41"/>
      <c r="F12" s="41"/>
      <c r="G12" s="42">
        <f>G13+G41+G48+G57+G68+G115+G118+G125+G129+G137</f>
        <v>16852659.710000001</v>
      </c>
      <c r="H12" s="42">
        <f>H13+H41+H48+H57+H68+H115+H118+H125+H129+H137</f>
        <v>4329639.6100000003</v>
      </c>
      <c r="I12" s="42">
        <f>I13+I41+I48+I57+I68+I115+I118+I125+I129+I137</f>
        <v>269.05383176684984</v>
      </c>
    </row>
    <row r="13" spans="1:16" ht="27.6" customHeight="1">
      <c r="A13" s="19" t="s">
        <v>143</v>
      </c>
      <c r="B13" s="16" t="s">
        <v>40</v>
      </c>
      <c r="C13" s="39" t="s">
        <v>117</v>
      </c>
      <c r="D13" s="15"/>
      <c r="E13" s="15"/>
      <c r="F13" s="15"/>
      <c r="G13" s="17">
        <f>G14+G17+G28+G31+G34+G37</f>
        <v>4899333.1900000004</v>
      </c>
      <c r="H13" s="17">
        <f>H14+H17+H28+H31+H34+H37</f>
        <v>2328137.77</v>
      </c>
      <c r="I13" s="48">
        <f>H13*100/G13</f>
        <v>47.519482340003904</v>
      </c>
    </row>
    <row r="14" spans="1:16" ht="38.25">
      <c r="A14" s="7" t="s">
        <v>41</v>
      </c>
      <c r="B14" s="7" t="s">
        <v>40</v>
      </c>
      <c r="C14" s="7" t="s">
        <v>42</v>
      </c>
      <c r="D14" s="8"/>
      <c r="E14" s="8"/>
      <c r="F14" s="8"/>
      <c r="G14" s="10">
        <f>G15</f>
        <v>146400</v>
      </c>
      <c r="H14" s="10">
        <f>H15</f>
        <v>73200</v>
      </c>
      <c r="I14" s="49">
        <f t="shared" ref="I14:I87" si="0">H14*100/G14</f>
        <v>50</v>
      </c>
    </row>
    <row r="15" spans="1:16" s="61" customFormat="1">
      <c r="A15" s="72" t="s">
        <v>43</v>
      </c>
      <c r="B15" s="58" t="s">
        <v>40</v>
      </c>
      <c r="C15" s="58" t="s">
        <v>42</v>
      </c>
      <c r="D15" s="58" t="s">
        <v>44</v>
      </c>
      <c r="E15" s="62"/>
      <c r="F15" s="62"/>
      <c r="G15" s="67">
        <f>G16</f>
        <v>146400</v>
      </c>
      <c r="H15" s="67">
        <f>H16</f>
        <v>73200</v>
      </c>
      <c r="I15" s="69">
        <f t="shared" si="0"/>
        <v>50</v>
      </c>
    </row>
    <row r="16" spans="1:16" s="61" customFormat="1" ht="38.25">
      <c r="A16" s="58" t="s">
        <v>45</v>
      </c>
      <c r="B16" s="58" t="s">
        <v>40</v>
      </c>
      <c r="C16" s="58" t="s">
        <v>42</v>
      </c>
      <c r="D16" s="58" t="s">
        <v>44</v>
      </c>
      <c r="E16" s="58" t="s">
        <v>46</v>
      </c>
      <c r="F16" s="58" t="s">
        <v>117</v>
      </c>
      <c r="G16" s="59">
        <v>146400</v>
      </c>
      <c r="H16" s="59">
        <v>73200</v>
      </c>
      <c r="I16" s="60">
        <f t="shared" si="0"/>
        <v>50</v>
      </c>
    </row>
    <row r="17" spans="1:9" ht="38.25">
      <c r="A17" s="7" t="s">
        <v>20</v>
      </c>
      <c r="B17" s="7" t="s">
        <v>40</v>
      </c>
      <c r="C17" s="7" t="s">
        <v>21</v>
      </c>
      <c r="D17" s="8"/>
      <c r="E17" s="8"/>
      <c r="F17" s="8"/>
      <c r="G17" s="10">
        <v>3444573.73</v>
      </c>
      <c r="H17" s="10">
        <v>1686448.94</v>
      </c>
      <c r="I17" s="49">
        <f t="shared" si="0"/>
        <v>48.959583164445718</v>
      </c>
    </row>
    <row r="18" spans="1:9" s="61" customFormat="1">
      <c r="A18" s="72" t="s">
        <v>22</v>
      </c>
      <c r="B18" s="58" t="s">
        <v>40</v>
      </c>
      <c r="C18" s="58" t="s">
        <v>21</v>
      </c>
      <c r="D18" s="58" t="s">
        <v>47</v>
      </c>
      <c r="E18" s="62"/>
      <c r="F18" s="62"/>
      <c r="G18" s="67">
        <f>G19+G20+G21+G22+G23+G24+G25+G26+G27</f>
        <v>3444573.73</v>
      </c>
      <c r="H18" s="67">
        <f>H19+H20+H21+H22+H23+H24+H25+H26+H27</f>
        <v>1686448.9400000002</v>
      </c>
      <c r="I18" s="69">
        <f t="shared" si="0"/>
        <v>48.959583164445732</v>
      </c>
    </row>
    <row r="19" spans="1:9" s="61" customFormat="1">
      <c r="A19" s="58" t="s">
        <v>23</v>
      </c>
      <c r="B19" s="58" t="s">
        <v>40</v>
      </c>
      <c r="C19" s="58" t="s">
        <v>21</v>
      </c>
      <c r="D19" s="58" t="s">
        <v>47</v>
      </c>
      <c r="E19" s="58" t="s">
        <v>24</v>
      </c>
      <c r="F19" s="58" t="s">
        <v>117</v>
      </c>
      <c r="G19" s="59">
        <v>1632996.25</v>
      </c>
      <c r="H19" s="59">
        <v>739475.8</v>
      </c>
      <c r="I19" s="60">
        <f t="shared" si="0"/>
        <v>45.28337404326556</v>
      </c>
    </row>
    <row r="20" spans="1:9" s="61" customFormat="1" ht="25.5" hidden="1">
      <c r="A20" s="58" t="s">
        <v>25</v>
      </c>
      <c r="B20" s="58" t="s">
        <v>40</v>
      </c>
      <c r="C20" s="58" t="s">
        <v>21</v>
      </c>
      <c r="D20" s="58" t="s">
        <v>47</v>
      </c>
      <c r="E20" s="58" t="s">
        <v>26</v>
      </c>
      <c r="F20" s="58" t="s">
        <v>117</v>
      </c>
      <c r="G20" s="59">
        <v>0</v>
      </c>
      <c r="H20" s="59">
        <v>0</v>
      </c>
      <c r="I20" s="60" t="e">
        <f t="shared" si="0"/>
        <v>#DIV/0!</v>
      </c>
    </row>
    <row r="21" spans="1:9" s="61" customFormat="1" ht="38.25">
      <c r="A21" s="58" t="s">
        <v>27</v>
      </c>
      <c r="B21" s="58" t="s">
        <v>40</v>
      </c>
      <c r="C21" s="58" t="s">
        <v>21</v>
      </c>
      <c r="D21" s="58" t="s">
        <v>47</v>
      </c>
      <c r="E21" s="58" t="s">
        <v>28</v>
      </c>
      <c r="F21" s="58" t="s">
        <v>117</v>
      </c>
      <c r="G21" s="59">
        <v>493164.87</v>
      </c>
      <c r="H21" s="59">
        <v>218039.5</v>
      </c>
      <c r="I21" s="60">
        <f t="shared" si="0"/>
        <v>44.212293547997447</v>
      </c>
    </row>
    <row r="22" spans="1:9" s="61" customFormat="1" ht="25.5" hidden="1">
      <c r="A22" s="58" t="s">
        <v>29</v>
      </c>
      <c r="B22" s="58" t="s">
        <v>40</v>
      </c>
      <c r="C22" s="58" t="s">
        <v>21</v>
      </c>
      <c r="D22" s="58" t="s">
        <v>47</v>
      </c>
      <c r="E22" s="58" t="s">
        <v>30</v>
      </c>
      <c r="F22" s="58" t="s">
        <v>117</v>
      </c>
      <c r="G22" s="59">
        <v>0</v>
      </c>
      <c r="H22" s="59">
        <v>0</v>
      </c>
      <c r="I22" s="60" t="e">
        <f t="shared" si="0"/>
        <v>#DIV/0!</v>
      </c>
    </row>
    <row r="23" spans="1:9" s="61" customFormat="1">
      <c r="A23" s="58" t="s">
        <v>31</v>
      </c>
      <c r="B23" s="58" t="s">
        <v>40</v>
      </c>
      <c r="C23" s="58" t="s">
        <v>21</v>
      </c>
      <c r="D23" s="58" t="s">
        <v>47</v>
      </c>
      <c r="E23" s="58" t="s">
        <v>32</v>
      </c>
      <c r="F23" s="58" t="s">
        <v>117</v>
      </c>
      <c r="G23" s="59">
        <v>958412.48</v>
      </c>
      <c r="H23" s="59">
        <v>655765.80000000005</v>
      </c>
      <c r="I23" s="60">
        <f t="shared" si="0"/>
        <v>68.422084820932227</v>
      </c>
    </row>
    <row r="24" spans="1:9" s="61" customFormat="1">
      <c r="A24" s="58" t="s">
        <v>31</v>
      </c>
      <c r="B24" s="58" t="s">
        <v>40</v>
      </c>
      <c r="C24" s="58" t="s">
        <v>21</v>
      </c>
      <c r="D24" s="58" t="s">
        <v>47</v>
      </c>
      <c r="E24" s="58" t="s">
        <v>32</v>
      </c>
      <c r="F24" s="58" t="s">
        <v>118</v>
      </c>
      <c r="G24" s="59">
        <v>300000</v>
      </c>
      <c r="H24" s="59">
        <v>73167.839999999997</v>
      </c>
      <c r="I24" s="60">
        <f t="shared" si="0"/>
        <v>24.389279999999999</v>
      </c>
    </row>
    <row r="25" spans="1:9" s="61" customFormat="1">
      <c r="A25" s="58" t="s">
        <v>31</v>
      </c>
      <c r="B25" s="58" t="s">
        <v>40</v>
      </c>
      <c r="C25" s="58" t="s">
        <v>21</v>
      </c>
      <c r="D25" s="58" t="s">
        <v>47</v>
      </c>
      <c r="E25" s="58" t="s">
        <v>32</v>
      </c>
      <c r="F25" s="58" t="s">
        <v>119</v>
      </c>
      <c r="G25" s="59">
        <v>50000</v>
      </c>
      <c r="H25" s="59">
        <v>0</v>
      </c>
      <c r="I25" s="60">
        <f t="shared" si="0"/>
        <v>0</v>
      </c>
    </row>
    <row r="26" spans="1:9" s="61" customFormat="1">
      <c r="A26" s="58" t="s">
        <v>33</v>
      </c>
      <c r="B26" s="58" t="s">
        <v>40</v>
      </c>
      <c r="C26" s="58" t="s">
        <v>21</v>
      </c>
      <c r="D26" s="58" t="s">
        <v>47</v>
      </c>
      <c r="E26" s="58" t="s">
        <v>34</v>
      </c>
      <c r="F26" s="58" t="s">
        <v>117</v>
      </c>
      <c r="G26" s="59">
        <v>5000</v>
      </c>
      <c r="H26" s="59">
        <v>0</v>
      </c>
      <c r="I26" s="60">
        <f t="shared" si="0"/>
        <v>0</v>
      </c>
    </row>
    <row r="27" spans="1:9" s="61" customFormat="1">
      <c r="A27" s="58" t="s">
        <v>35</v>
      </c>
      <c r="B27" s="58" t="s">
        <v>40</v>
      </c>
      <c r="C27" s="58" t="s">
        <v>21</v>
      </c>
      <c r="D27" s="58" t="s">
        <v>47</v>
      </c>
      <c r="E27" s="58" t="s">
        <v>36</v>
      </c>
      <c r="F27" s="58" t="s">
        <v>117</v>
      </c>
      <c r="G27" s="59">
        <v>5000.13</v>
      </c>
      <c r="H27" s="59">
        <v>0</v>
      </c>
      <c r="I27" s="60">
        <f t="shared" si="0"/>
        <v>0</v>
      </c>
    </row>
    <row r="28" spans="1:9" ht="25.5">
      <c r="A28" s="72" t="s">
        <v>48</v>
      </c>
      <c r="B28" s="58" t="s">
        <v>40</v>
      </c>
      <c r="C28" s="58" t="s">
        <v>21</v>
      </c>
      <c r="D28" s="58" t="s">
        <v>49</v>
      </c>
      <c r="E28" s="62"/>
      <c r="F28" s="62"/>
      <c r="G28" s="73">
        <v>509909.75</v>
      </c>
      <c r="H28" s="73">
        <v>267442.31</v>
      </c>
      <c r="I28" s="74">
        <f t="shared" si="0"/>
        <v>52.448950034785568</v>
      </c>
    </row>
    <row r="29" spans="1:9" s="61" customFormat="1">
      <c r="A29" s="58" t="s">
        <v>23</v>
      </c>
      <c r="B29" s="58" t="s">
        <v>40</v>
      </c>
      <c r="C29" s="58" t="s">
        <v>21</v>
      </c>
      <c r="D29" s="58" t="s">
        <v>49</v>
      </c>
      <c r="E29" s="58" t="s">
        <v>24</v>
      </c>
      <c r="F29" s="58" t="s">
        <v>117</v>
      </c>
      <c r="G29" s="59">
        <v>391635.75</v>
      </c>
      <c r="H29" s="59">
        <v>205408</v>
      </c>
      <c r="I29" s="60">
        <f t="shared" si="0"/>
        <v>52.448735847021119</v>
      </c>
    </row>
    <row r="30" spans="1:9" s="61" customFormat="1" ht="38.25">
      <c r="A30" s="58" t="s">
        <v>27</v>
      </c>
      <c r="B30" s="58" t="s">
        <v>40</v>
      </c>
      <c r="C30" s="58" t="s">
        <v>21</v>
      </c>
      <c r="D30" s="58" t="s">
        <v>49</v>
      </c>
      <c r="E30" s="58" t="s">
        <v>28</v>
      </c>
      <c r="F30" s="58" t="s">
        <v>117</v>
      </c>
      <c r="G30" s="59">
        <v>118274</v>
      </c>
      <c r="H30" s="59">
        <v>62034.31</v>
      </c>
      <c r="I30" s="60">
        <f t="shared" si="0"/>
        <v>52.449659265772695</v>
      </c>
    </row>
    <row r="31" spans="1:9" s="61" customFormat="1" ht="13.5" customHeight="1">
      <c r="A31" s="62" t="s">
        <v>153</v>
      </c>
      <c r="B31" s="58"/>
      <c r="C31" s="64" t="s">
        <v>152</v>
      </c>
      <c r="D31" s="58"/>
      <c r="E31" s="58"/>
      <c r="F31" s="58"/>
      <c r="G31" s="63">
        <v>90000</v>
      </c>
      <c r="H31" s="63"/>
      <c r="I31" s="60">
        <f t="shared" si="0"/>
        <v>0</v>
      </c>
    </row>
    <row r="32" spans="1:9" s="61" customFormat="1" ht="25.5">
      <c r="A32" s="62" t="s">
        <v>154</v>
      </c>
      <c r="B32" s="58"/>
      <c r="C32" s="64" t="s">
        <v>152</v>
      </c>
      <c r="D32" s="62" t="s">
        <v>90</v>
      </c>
      <c r="E32" s="58"/>
      <c r="F32" s="58"/>
      <c r="G32" s="59">
        <v>90000</v>
      </c>
      <c r="H32" s="59"/>
      <c r="I32" s="60">
        <f t="shared" si="0"/>
        <v>0</v>
      </c>
    </row>
    <row r="33" spans="1:9" s="61" customFormat="1">
      <c r="A33" s="62" t="s">
        <v>155</v>
      </c>
      <c r="B33" s="58"/>
      <c r="C33" s="64" t="s">
        <v>152</v>
      </c>
      <c r="D33" s="62" t="s">
        <v>90</v>
      </c>
      <c r="E33" s="58">
        <v>244</v>
      </c>
      <c r="F33" s="58"/>
      <c r="G33" s="59">
        <v>90000</v>
      </c>
      <c r="H33" s="59"/>
      <c r="I33" s="60">
        <f t="shared" si="0"/>
        <v>0</v>
      </c>
    </row>
    <row r="34" spans="1:9" s="61" customFormat="1">
      <c r="A34" s="72" t="s">
        <v>50</v>
      </c>
      <c r="B34" s="58" t="s">
        <v>40</v>
      </c>
      <c r="C34" s="58" t="s">
        <v>51</v>
      </c>
      <c r="D34" s="62"/>
      <c r="E34" s="62"/>
      <c r="F34" s="62"/>
      <c r="G34" s="73">
        <v>20000</v>
      </c>
      <c r="H34" s="73">
        <v>0</v>
      </c>
      <c r="I34" s="74">
        <f t="shared" si="0"/>
        <v>0</v>
      </c>
    </row>
    <row r="35" spans="1:9" s="61" customFormat="1">
      <c r="A35" s="58" t="s">
        <v>52</v>
      </c>
      <c r="B35" s="58" t="s">
        <v>40</v>
      </c>
      <c r="C35" s="58" t="s">
        <v>51</v>
      </c>
      <c r="D35" s="58" t="s">
        <v>53</v>
      </c>
      <c r="E35" s="62"/>
      <c r="F35" s="62"/>
      <c r="G35" s="67">
        <v>20000</v>
      </c>
      <c r="H35" s="67">
        <v>0</v>
      </c>
      <c r="I35" s="69">
        <f t="shared" si="0"/>
        <v>0</v>
      </c>
    </row>
    <row r="36" spans="1:9" s="61" customFormat="1">
      <c r="A36" s="58" t="s">
        <v>54</v>
      </c>
      <c r="B36" s="58" t="s">
        <v>40</v>
      </c>
      <c r="C36" s="58" t="s">
        <v>51</v>
      </c>
      <c r="D36" s="58" t="s">
        <v>53</v>
      </c>
      <c r="E36" s="58" t="s">
        <v>55</v>
      </c>
      <c r="F36" s="58" t="s">
        <v>117</v>
      </c>
      <c r="G36" s="59">
        <v>20000</v>
      </c>
      <c r="H36" s="59">
        <v>0</v>
      </c>
      <c r="I36" s="60">
        <f t="shared" si="0"/>
        <v>0</v>
      </c>
    </row>
    <row r="37" spans="1:9" s="61" customFormat="1">
      <c r="A37" s="72" t="s">
        <v>56</v>
      </c>
      <c r="B37" s="75" t="s">
        <v>40</v>
      </c>
      <c r="C37" s="75" t="s">
        <v>57</v>
      </c>
      <c r="D37" s="76"/>
      <c r="E37" s="76"/>
      <c r="F37" s="76"/>
      <c r="G37" s="78">
        <v>688449.71</v>
      </c>
      <c r="H37" s="78">
        <v>301046.52</v>
      </c>
      <c r="I37" s="79">
        <f t="shared" si="0"/>
        <v>43.728178780117432</v>
      </c>
    </row>
    <row r="38" spans="1:9" s="61" customFormat="1" ht="25.5">
      <c r="A38" s="58" t="s">
        <v>58</v>
      </c>
      <c r="B38" s="58" t="s">
        <v>40</v>
      </c>
      <c r="C38" s="58" t="s">
        <v>57</v>
      </c>
      <c r="D38" s="58" t="s">
        <v>59</v>
      </c>
      <c r="E38" s="62"/>
      <c r="F38" s="62"/>
      <c r="G38" s="67">
        <v>688449.71</v>
      </c>
      <c r="H38" s="67">
        <v>301046.52</v>
      </c>
      <c r="I38" s="69">
        <f t="shared" si="0"/>
        <v>43.728178780117432</v>
      </c>
    </row>
    <row r="39" spans="1:9" s="61" customFormat="1">
      <c r="A39" s="58" t="s">
        <v>31</v>
      </c>
      <c r="B39" s="58" t="s">
        <v>40</v>
      </c>
      <c r="C39" s="58" t="s">
        <v>57</v>
      </c>
      <c r="D39" s="58" t="s">
        <v>59</v>
      </c>
      <c r="E39" s="58" t="s">
        <v>32</v>
      </c>
      <c r="F39" s="58" t="s">
        <v>117</v>
      </c>
      <c r="G39" s="59">
        <v>688449.71</v>
      </c>
      <c r="H39" s="59">
        <v>301046.52</v>
      </c>
      <c r="I39" s="60">
        <f t="shared" si="0"/>
        <v>43.728178780117432</v>
      </c>
    </row>
    <row r="40" spans="1:9" hidden="1">
      <c r="A40" s="7" t="s">
        <v>35</v>
      </c>
      <c r="B40" s="7" t="s">
        <v>40</v>
      </c>
      <c r="C40" s="7" t="s">
        <v>57</v>
      </c>
      <c r="D40" s="7" t="s">
        <v>59</v>
      </c>
      <c r="E40" s="7" t="s">
        <v>36</v>
      </c>
      <c r="F40" s="7" t="s">
        <v>117</v>
      </c>
      <c r="G40" s="11">
        <v>2763</v>
      </c>
      <c r="H40" s="11">
        <v>2763</v>
      </c>
      <c r="I40" s="50">
        <f t="shared" si="0"/>
        <v>100</v>
      </c>
    </row>
    <row r="41" spans="1:9" s="31" customFormat="1" ht="34.9" customHeight="1">
      <c r="A41" s="28" t="s">
        <v>144</v>
      </c>
      <c r="B41" s="29" t="s">
        <v>40</v>
      </c>
      <c r="C41" s="29" t="s">
        <v>145</v>
      </c>
      <c r="D41" s="30"/>
      <c r="E41" s="30"/>
      <c r="F41" s="30"/>
      <c r="G41" s="43">
        <f>G42</f>
        <v>101575</v>
      </c>
      <c r="H41" s="43">
        <f>H42</f>
        <v>42685.4</v>
      </c>
      <c r="I41" s="51">
        <f t="shared" si="0"/>
        <v>42.023529411764706</v>
      </c>
    </row>
    <row r="42" spans="1:9" s="61" customFormat="1" ht="40.5">
      <c r="A42" s="80" t="s">
        <v>6</v>
      </c>
      <c r="B42" s="81" t="s">
        <v>40</v>
      </c>
      <c r="C42" s="81" t="s">
        <v>7</v>
      </c>
      <c r="D42" s="82"/>
      <c r="E42" s="82"/>
      <c r="F42" s="82"/>
      <c r="G42" s="83">
        <f>G43</f>
        <v>101575</v>
      </c>
      <c r="H42" s="83">
        <f>H43</f>
        <v>42685.4</v>
      </c>
      <c r="I42" s="79">
        <f t="shared" si="0"/>
        <v>42.023529411764706</v>
      </c>
    </row>
    <row r="43" spans="1:9" s="61" customFormat="1" ht="25.5">
      <c r="A43" s="58" t="s">
        <v>8</v>
      </c>
      <c r="B43" s="58" t="s">
        <v>40</v>
      </c>
      <c r="C43" s="58" t="s">
        <v>7</v>
      </c>
      <c r="D43" s="58" t="s">
        <v>9</v>
      </c>
      <c r="E43" s="62"/>
      <c r="F43" s="62"/>
      <c r="G43" s="67">
        <v>101575</v>
      </c>
      <c r="H43" s="67">
        <v>42685.4</v>
      </c>
      <c r="I43" s="69">
        <f t="shared" si="0"/>
        <v>42.023529411764706</v>
      </c>
    </row>
    <row r="44" spans="1:9" s="61" customFormat="1">
      <c r="A44" s="58" t="s">
        <v>23</v>
      </c>
      <c r="B44" s="58" t="s">
        <v>40</v>
      </c>
      <c r="C44" s="58" t="s">
        <v>7</v>
      </c>
      <c r="D44" s="58" t="s">
        <v>9</v>
      </c>
      <c r="E44" s="58" t="s">
        <v>24</v>
      </c>
      <c r="F44" s="58" t="s">
        <v>120</v>
      </c>
      <c r="G44" s="59">
        <v>78400</v>
      </c>
      <c r="H44" s="59">
        <v>32783</v>
      </c>
      <c r="I44" s="60">
        <f t="shared" si="0"/>
        <v>41.815051020408163</v>
      </c>
    </row>
    <row r="45" spans="1:9" s="61" customFormat="1" ht="38.25">
      <c r="A45" s="58" t="s">
        <v>27</v>
      </c>
      <c r="B45" s="58" t="s">
        <v>40</v>
      </c>
      <c r="C45" s="58" t="s">
        <v>7</v>
      </c>
      <c r="D45" s="58" t="s">
        <v>9</v>
      </c>
      <c r="E45" s="58" t="s">
        <v>28</v>
      </c>
      <c r="F45" s="58" t="s">
        <v>120</v>
      </c>
      <c r="G45" s="59">
        <v>23175</v>
      </c>
      <c r="H45" s="59">
        <v>9902.4</v>
      </c>
      <c r="I45" s="60">
        <f t="shared" si="0"/>
        <v>42.728802588996764</v>
      </c>
    </row>
    <row r="46" spans="1:9" ht="25.5" hidden="1">
      <c r="A46" s="7" t="s">
        <v>29</v>
      </c>
      <c r="B46" s="7" t="s">
        <v>40</v>
      </c>
      <c r="C46" s="7" t="s">
        <v>7</v>
      </c>
      <c r="D46" s="7" t="s">
        <v>9</v>
      </c>
      <c r="E46" s="7" t="s">
        <v>30</v>
      </c>
      <c r="F46" s="7" t="s">
        <v>120</v>
      </c>
      <c r="G46" s="11">
        <v>1000</v>
      </c>
      <c r="H46" s="11">
        <v>0</v>
      </c>
      <c r="I46" s="50">
        <f t="shared" si="0"/>
        <v>0</v>
      </c>
    </row>
    <row r="47" spans="1:9" hidden="1">
      <c r="A47" s="7" t="s">
        <v>31</v>
      </c>
      <c r="B47" s="7" t="s">
        <v>40</v>
      </c>
      <c r="C47" s="7" t="s">
        <v>7</v>
      </c>
      <c r="D47" s="7" t="s">
        <v>9</v>
      </c>
      <c r="E47" s="7" t="s">
        <v>32</v>
      </c>
      <c r="F47" s="7" t="s">
        <v>120</v>
      </c>
      <c r="G47" s="11">
        <v>2728.41</v>
      </c>
      <c r="H47" s="11">
        <v>0</v>
      </c>
      <c r="I47" s="50">
        <f t="shared" si="0"/>
        <v>0</v>
      </c>
    </row>
    <row r="48" spans="1:9" s="31" customFormat="1" ht="34.9" customHeight="1">
      <c r="A48" s="28" t="s">
        <v>144</v>
      </c>
      <c r="B48" s="29" t="s">
        <v>40</v>
      </c>
      <c r="C48" s="29" t="s">
        <v>150</v>
      </c>
      <c r="D48" s="30"/>
      <c r="E48" s="30"/>
      <c r="F48" s="30"/>
      <c r="G48" s="43">
        <f>G49</f>
        <v>245000</v>
      </c>
      <c r="H48" s="43">
        <f>H49</f>
        <v>137062.39999999999</v>
      </c>
      <c r="I48" s="51">
        <f t="shared" si="0"/>
        <v>55.943836734693875</v>
      </c>
    </row>
    <row r="49" spans="1:9" s="61" customFormat="1" ht="54">
      <c r="A49" s="84" t="s">
        <v>60</v>
      </c>
      <c r="B49" s="85" t="s">
        <v>40</v>
      </c>
      <c r="C49" s="85" t="s">
        <v>61</v>
      </c>
      <c r="D49" s="86"/>
      <c r="E49" s="86"/>
      <c r="F49" s="86"/>
      <c r="G49" s="87">
        <f>G50+G52+G55</f>
        <v>245000</v>
      </c>
      <c r="H49" s="87">
        <f>H50+H52+H55</f>
        <v>137062.39999999999</v>
      </c>
      <c r="I49" s="77">
        <f t="shared" si="0"/>
        <v>55.943836734693875</v>
      </c>
    </row>
    <row r="50" spans="1:9" s="61" customFormat="1">
      <c r="A50" s="72" t="s">
        <v>62</v>
      </c>
      <c r="B50" s="58" t="s">
        <v>40</v>
      </c>
      <c r="C50" s="58" t="s">
        <v>61</v>
      </c>
      <c r="D50" s="58" t="s">
        <v>63</v>
      </c>
      <c r="E50" s="62"/>
      <c r="F50" s="62"/>
      <c r="G50" s="67">
        <v>100000</v>
      </c>
      <c r="H50" s="67">
        <v>88738.13</v>
      </c>
      <c r="I50" s="69">
        <f t="shared" si="0"/>
        <v>88.738129999999998</v>
      </c>
    </row>
    <row r="51" spans="1:9" s="61" customFormat="1">
      <c r="A51" s="58" t="s">
        <v>31</v>
      </c>
      <c r="B51" s="58" t="s">
        <v>40</v>
      </c>
      <c r="C51" s="58" t="s">
        <v>61</v>
      </c>
      <c r="D51" s="58" t="s">
        <v>63</v>
      </c>
      <c r="E51" s="58" t="s">
        <v>32</v>
      </c>
      <c r="F51" s="58" t="s">
        <v>117</v>
      </c>
      <c r="G51" s="59">
        <v>100000</v>
      </c>
      <c r="H51" s="59">
        <v>88738.13</v>
      </c>
      <c r="I51" s="60">
        <f t="shared" si="0"/>
        <v>88.738129999999998</v>
      </c>
    </row>
    <row r="52" spans="1:9">
      <c r="A52" s="18" t="s">
        <v>64</v>
      </c>
      <c r="B52" s="7" t="s">
        <v>40</v>
      </c>
      <c r="C52" s="7" t="s">
        <v>61</v>
      </c>
      <c r="D52" s="7" t="s">
        <v>65</v>
      </c>
      <c r="E52" s="8"/>
      <c r="F52" s="8"/>
      <c r="G52" s="10">
        <v>115000</v>
      </c>
      <c r="H52" s="10">
        <v>21653.75</v>
      </c>
      <c r="I52" s="49">
        <f t="shared" si="0"/>
        <v>18.829347826086956</v>
      </c>
    </row>
    <row r="53" spans="1:9" s="61" customFormat="1">
      <c r="A53" s="58" t="s">
        <v>31</v>
      </c>
      <c r="B53" s="58" t="s">
        <v>40</v>
      </c>
      <c r="C53" s="58" t="s">
        <v>61</v>
      </c>
      <c r="D53" s="58" t="s">
        <v>65</v>
      </c>
      <c r="E53" s="58" t="s">
        <v>32</v>
      </c>
      <c r="F53" s="58" t="s">
        <v>117</v>
      </c>
      <c r="G53" s="59">
        <v>115000</v>
      </c>
      <c r="H53" s="59">
        <v>21653.75</v>
      </c>
      <c r="I53" s="60">
        <f t="shared" si="0"/>
        <v>18.829347826086956</v>
      </c>
    </row>
    <row r="54" spans="1:9" s="61" customFormat="1" hidden="1">
      <c r="A54" s="58" t="s">
        <v>31</v>
      </c>
      <c r="B54" s="58" t="s">
        <v>40</v>
      </c>
      <c r="C54" s="58" t="s">
        <v>61</v>
      </c>
      <c r="D54" s="58" t="s">
        <v>65</v>
      </c>
      <c r="E54" s="58" t="s">
        <v>32</v>
      </c>
      <c r="F54" s="58" t="s">
        <v>119</v>
      </c>
      <c r="G54" s="59">
        <v>0</v>
      </c>
      <c r="H54" s="59">
        <v>0</v>
      </c>
      <c r="I54" s="60" t="e">
        <f t="shared" si="0"/>
        <v>#DIV/0!</v>
      </c>
    </row>
    <row r="55" spans="1:9">
      <c r="A55" s="18" t="s">
        <v>66</v>
      </c>
      <c r="B55" s="7" t="s">
        <v>40</v>
      </c>
      <c r="C55" s="7" t="s">
        <v>61</v>
      </c>
      <c r="D55" s="7" t="s">
        <v>67</v>
      </c>
      <c r="E55" s="8"/>
      <c r="F55" s="8"/>
      <c r="G55" s="10">
        <v>30000</v>
      </c>
      <c r="H55" s="10">
        <v>26670.52</v>
      </c>
      <c r="I55" s="49">
        <f t="shared" si="0"/>
        <v>88.90173333333334</v>
      </c>
    </row>
    <row r="56" spans="1:9" s="61" customFormat="1">
      <c r="A56" s="58" t="s">
        <v>31</v>
      </c>
      <c r="B56" s="58" t="s">
        <v>40</v>
      </c>
      <c r="C56" s="58" t="s">
        <v>61</v>
      </c>
      <c r="D56" s="58" t="s">
        <v>67</v>
      </c>
      <c r="E56" s="58" t="s">
        <v>32</v>
      </c>
      <c r="F56" s="58" t="s">
        <v>117</v>
      </c>
      <c r="G56" s="59">
        <v>30000</v>
      </c>
      <c r="H56" s="59">
        <v>26670.52</v>
      </c>
      <c r="I56" s="60">
        <f t="shared" si="0"/>
        <v>88.90173333333334</v>
      </c>
    </row>
    <row r="57" spans="1:9" ht="45.6" customHeight="1">
      <c r="A57" s="22" t="s">
        <v>147</v>
      </c>
      <c r="B57" s="20" t="s">
        <v>40</v>
      </c>
      <c r="C57" s="20" t="s">
        <v>146</v>
      </c>
      <c r="D57" s="21"/>
      <c r="E57" s="21"/>
      <c r="F57" s="21"/>
      <c r="G57" s="44">
        <f>G58+G61+G63+G65</f>
        <v>1251300</v>
      </c>
      <c r="H57" s="44">
        <f>H58+H61+H63+H65</f>
        <v>102139.87</v>
      </c>
      <c r="I57" s="51">
        <f t="shared" si="0"/>
        <v>8.1627003915927432</v>
      </c>
    </row>
    <row r="58" spans="1:9" ht="21" customHeight="1">
      <c r="A58" s="18" t="s">
        <v>10</v>
      </c>
      <c r="B58" s="7" t="s">
        <v>40</v>
      </c>
      <c r="C58" s="7" t="s">
        <v>11</v>
      </c>
      <c r="D58" s="8"/>
      <c r="E58" s="8"/>
      <c r="F58" s="8"/>
      <c r="G58" s="10">
        <v>200000</v>
      </c>
      <c r="H58" s="10">
        <v>0</v>
      </c>
      <c r="I58" s="49">
        <f t="shared" si="0"/>
        <v>0</v>
      </c>
    </row>
    <row r="59" spans="1:9" ht="25.5">
      <c r="A59" s="7" t="s">
        <v>121</v>
      </c>
      <c r="B59" s="7" t="s">
        <v>40</v>
      </c>
      <c r="C59" s="7" t="s">
        <v>11</v>
      </c>
      <c r="D59" s="7" t="s">
        <v>122</v>
      </c>
      <c r="E59" s="8"/>
      <c r="F59" s="8"/>
      <c r="G59" s="10">
        <v>200000</v>
      </c>
      <c r="H59" s="10">
        <v>0</v>
      </c>
      <c r="I59" s="49">
        <f t="shared" si="0"/>
        <v>0</v>
      </c>
    </row>
    <row r="60" spans="1:9" s="61" customFormat="1">
      <c r="A60" s="58" t="s">
        <v>31</v>
      </c>
      <c r="B60" s="58" t="s">
        <v>40</v>
      </c>
      <c r="C60" s="58" t="s">
        <v>11</v>
      </c>
      <c r="D60" s="58" t="s">
        <v>122</v>
      </c>
      <c r="E60" s="58" t="s">
        <v>32</v>
      </c>
      <c r="F60" s="58" t="s">
        <v>123</v>
      </c>
      <c r="G60" s="59">
        <v>200000</v>
      </c>
      <c r="H60" s="59">
        <v>0</v>
      </c>
      <c r="I60" s="60">
        <f t="shared" si="0"/>
        <v>0</v>
      </c>
    </row>
    <row r="61" spans="1:9" s="61" customFormat="1" ht="25.5">
      <c r="A61" s="62" t="s">
        <v>156</v>
      </c>
      <c r="B61" s="58"/>
      <c r="C61" s="64" t="s">
        <v>11</v>
      </c>
      <c r="D61" s="62" t="s">
        <v>158</v>
      </c>
      <c r="E61" s="58"/>
      <c r="F61" s="58"/>
      <c r="G61" s="63">
        <f>G62</f>
        <v>382600</v>
      </c>
      <c r="H61" s="63">
        <f>H62</f>
        <v>52750</v>
      </c>
      <c r="I61" s="60">
        <f t="shared" si="0"/>
        <v>13.787245164662833</v>
      </c>
    </row>
    <row r="62" spans="1:9" s="61" customFormat="1">
      <c r="A62" s="62" t="s">
        <v>155</v>
      </c>
      <c r="B62" s="58"/>
      <c r="C62" s="64" t="s">
        <v>11</v>
      </c>
      <c r="D62" s="62" t="s">
        <v>158</v>
      </c>
      <c r="E62" s="58">
        <v>244</v>
      </c>
      <c r="F62" s="58">
        <v>2300</v>
      </c>
      <c r="G62" s="59">
        <v>382600</v>
      </c>
      <c r="H62" s="59">
        <v>52750</v>
      </c>
      <c r="I62" s="60">
        <f t="shared" si="0"/>
        <v>13.787245164662833</v>
      </c>
    </row>
    <row r="63" spans="1:9" s="61" customFormat="1" ht="25.5">
      <c r="A63" s="62" t="s">
        <v>157</v>
      </c>
      <c r="B63" s="58"/>
      <c r="C63" s="64" t="s">
        <v>11</v>
      </c>
      <c r="D63" s="62" t="s">
        <v>159</v>
      </c>
      <c r="E63" s="58"/>
      <c r="F63" s="58"/>
      <c r="G63" s="63">
        <f>G64</f>
        <v>608700</v>
      </c>
      <c r="H63" s="63">
        <f>H64</f>
        <v>49389.87</v>
      </c>
      <c r="I63" s="60">
        <f t="shared" si="0"/>
        <v>8.1139921143420413</v>
      </c>
    </row>
    <row r="64" spans="1:9" s="61" customFormat="1">
      <c r="A64" s="62" t="s">
        <v>155</v>
      </c>
      <c r="B64" s="58"/>
      <c r="C64" s="64" t="s">
        <v>11</v>
      </c>
      <c r="D64" s="62" t="s">
        <v>159</v>
      </c>
      <c r="E64" s="58">
        <v>244</v>
      </c>
      <c r="F64" s="58">
        <v>2300</v>
      </c>
      <c r="G64" s="59">
        <v>608700</v>
      </c>
      <c r="H64" s="59">
        <v>49389.87</v>
      </c>
      <c r="I64" s="60">
        <f t="shared" si="0"/>
        <v>8.1139921143420413</v>
      </c>
    </row>
    <row r="65" spans="1:9" s="61" customFormat="1" ht="38.25">
      <c r="A65" s="62" t="s">
        <v>170</v>
      </c>
      <c r="B65" s="58"/>
      <c r="C65" s="64" t="s">
        <v>11</v>
      </c>
      <c r="D65" s="62"/>
      <c r="E65" s="58"/>
      <c r="F65" s="58"/>
      <c r="G65" s="63">
        <f>G66</f>
        <v>60000</v>
      </c>
      <c r="H65" s="63">
        <f>H66</f>
        <v>0</v>
      </c>
      <c r="I65" s="60">
        <f t="shared" si="0"/>
        <v>0</v>
      </c>
    </row>
    <row r="66" spans="1:9" s="61" customFormat="1">
      <c r="A66" s="62" t="s">
        <v>155</v>
      </c>
      <c r="B66" s="58"/>
      <c r="C66" s="64" t="s">
        <v>11</v>
      </c>
      <c r="D66" s="62" t="s">
        <v>171</v>
      </c>
      <c r="E66" s="58">
        <v>244</v>
      </c>
      <c r="F66" s="58">
        <v>2300</v>
      </c>
      <c r="G66" s="59">
        <v>60000</v>
      </c>
      <c r="H66" s="59">
        <v>0</v>
      </c>
      <c r="I66" s="60">
        <f t="shared" si="0"/>
        <v>0</v>
      </c>
    </row>
    <row r="67" spans="1:9" s="61" customFormat="1" hidden="1">
      <c r="A67" s="62"/>
      <c r="B67" s="58"/>
      <c r="C67" s="64"/>
      <c r="D67" s="62"/>
      <c r="E67" s="58"/>
      <c r="F67" s="58"/>
      <c r="G67" s="59"/>
      <c r="H67" s="59"/>
      <c r="I67" s="60" t="e">
        <f t="shared" si="0"/>
        <v>#DIV/0!</v>
      </c>
    </row>
    <row r="68" spans="1:9" s="31" customFormat="1" ht="45.6" customHeight="1">
      <c r="A68" s="28" t="s">
        <v>148</v>
      </c>
      <c r="B68" s="29" t="s">
        <v>40</v>
      </c>
      <c r="C68" s="29" t="s">
        <v>149</v>
      </c>
      <c r="D68" s="30"/>
      <c r="E68" s="30"/>
      <c r="F68" s="30"/>
      <c r="G68" s="43">
        <f>G69+G81</f>
        <v>4899819.5199999996</v>
      </c>
      <c r="H68" s="43">
        <f>H69+H81</f>
        <v>851723.67999999993</v>
      </c>
      <c r="I68" s="51">
        <f t="shared" si="0"/>
        <v>17.382756171394657</v>
      </c>
    </row>
    <row r="69" spans="1:9" s="31" customFormat="1" ht="40.15" customHeight="1">
      <c r="A69" s="32" t="s">
        <v>12</v>
      </c>
      <c r="B69" s="32" t="s">
        <v>40</v>
      </c>
      <c r="C69" s="32" t="s">
        <v>13</v>
      </c>
      <c r="D69" s="33"/>
      <c r="E69" s="33"/>
      <c r="F69" s="33"/>
      <c r="G69" s="34">
        <f>G70</f>
        <v>96187.51999999999</v>
      </c>
      <c r="H69" s="34">
        <f>H70</f>
        <v>96187.51999999999</v>
      </c>
      <c r="I69" s="52">
        <f t="shared" si="0"/>
        <v>99.999999999999986</v>
      </c>
    </row>
    <row r="70" spans="1:9" ht="25.5">
      <c r="A70" s="18" t="s">
        <v>124</v>
      </c>
      <c r="B70" s="7" t="s">
        <v>40</v>
      </c>
      <c r="C70" s="7" t="s">
        <v>13</v>
      </c>
      <c r="D70" s="7" t="s">
        <v>14</v>
      </c>
      <c r="E70" s="8"/>
      <c r="F70" s="8"/>
      <c r="G70" s="10">
        <f>G72+G75+G77+G79</f>
        <v>96187.51999999999</v>
      </c>
      <c r="H70" s="10">
        <f>H72+H75+H77+H79</f>
        <v>96187.51999999999</v>
      </c>
      <c r="I70" s="49">
        <v>0</v>
      </c>
    </row>
    <row r="71" spans="1:9">
      <c r="A71" s="7" t="s">
        <v>31</v>
      </c>
      <c r="B71" s="7" t="s">
        <v>40</v>
      </c>
      <c r="C71" s="7" t="s">
        <v>13</v>
      </c>
      <c r="D71" s="7" t="s">
        <v>14</v>
      </c>
      <c r="E71" s="7" t="s">
        <v>32</v>
      </c>
      <c r="F71" s="7" t="s">
        <v>117</v>
      </c>
      <c r="G71" s="11">
        <v>0</v>
      </c>
      <c r="H71" s="11">
        <v>0</v>
      </c>
      <c r="I71" s="50">
        <v>0</v>
      </c>
    </row>
    <row r="72" spans="1:9" ht="35.450000000000003" customHeight="1">
      <c r="A72" s="18" t="s">
        <v>125</v>
      </c>
      <c r="B72" s="7" t="s">
        <v>40</v>
      </c>
      <c r="C72" s="7" t="s">
        <v>13</v>
      </c>
      <c r="D72" s="7" t="s">
        <v>126</v>
      </c>
      <c r="E72" s="8"/>
      <c r="F72" s="8"/>
      <c r="G72" s="10">
        <f>G73</f>
        <v>60000</v>
      </c>
      <c r="H72" s="10">
        <f>H73</f>
        <v>60000</v>
      </c>
      <c r="I72" s="49">
        <f t="shared" si="0"/>
        <v>100</v>
      </c>
    </row>
    <row r="73" spans="1:9" s="61" customFormat="1">
      <c r="A73" s="58" t="s">
        <v>31</v>
      </c>
      <c r="B73" s="58" t="s">
        <v>40</v>
      </c>
      <c r="C73" s="58" t="s">
        <v>13</v>
      </c>
      <c r="D73" s="58" t="s">
        <v>126</v>
      </c>
      <c r="E73" s="58" t="s">
        <v>32</v>
      </c>
      <c r="F73" s="58"/>
      <c r="G73" s="59">
        <v>60000</v>
      </c>
      <c r="H73" s="59">
        <v>60000</v>
      </c>
      <c r="I73" s="60">
        <f t="shared" si="0"/>
        <v>100</v>
      </c>
    </row>
    <row r="74" spans="1:9" s="61" customFormat="1">
      <c r="A74" s="58" t="s">
        <v>31</v>
      </c>
      <c r="B74" s="58" t="s">
        <v>40</v>
      </c>
      <c r="C74" s="58" t="s">
        <v>13</v>
      </c>
      <c r="D74" s="58" t="s">
        <v>126</v>
      </c>
      <c r="E74" s="58" t="s">
        <v>32</v>
      </c>
      <c r="F74" s="58" t="s">
        <v>123</v>
      </c>
      <c r="G74" s="59">
        <v>60000</v>
      </c>
      <c r="H74" s="59">
        <v>60000</v>
      </c>
      <c r="I74" s="60">
        <f t="shared" si="0"/>
        <v>100</v>
      </c>
    </row>
    <row r="75" spans="1:9" hidden="1">
      <c r="A75" s="18" t="s">
        <v>18</v>
      </c>
      <c r="B75" s="7" t="s">
        <v>40</v>
      </c>
      <c r="C75" s="7" t="s">
        <v>13</v>
      </c>
      <c r="D75" s="7" t="s">
        <v>127</v>
      </c>
      <c r="E75" s="8"/>
      <c r="F75" s="8"/>
      <c r="G75" s="10">
        <v>0</v>
      </c>
      <c r="H75" s="10">
        <v>0</v>
      </c>
      <c r="I75" s="49" t="e">
        <f t="shared" si="0"/>
        <v>#DIV/0!</v>
      </c>
    </row>
    <row r="76" spans="1:9" ht="38.25" hidden="1">
      <c r="A76" s="7" t="s">
        <v>128</v>
      </c>
      <c r="B76" s="7" t="s">
        <v>40</v>
      </c>
      <c r="C76" s="7" t="s">
        <v>13</v>
      </c>
      <c r="D76" s="7" t="s">
        <v>127</v>
      </c>
      <c r="E76" s="7" t="s">
        <v>129</v>
      </c>
      <c r="F76" s="7" t="s">
        <v>123</v>
      </c>
      <c r="G76" s="11">
        <v>0</v>
      </c>
      <c r="H76" s="11">
        <v>0</v>
      </c>
      <c r="I76" s="50" t="e">
        <f t="shared" si="0"/>
        <v>#DIV/0!</v>
      </c>
    </row>
    <row r="77" spans="1:9" ht="25.5" hidden="1">
      <c r="A77" s="18" t="s">
        <v>68</v>
      </c>
      <c r="B77" s="7" t="s">
        <v>40</v>
      </c>
      <c r="C77" s="7" t="s">
        <v>13</v>
      </c>
      <c r="D77" s="7" t="s">
        <v>17</v>
      </c>
      <c r="E77" s="8"/>
      <c r="F77" s="8"/>
      <c r="G77" s="10">
        <v>0</v>
      </c>
      <c r="H77" s="10">
        <v>0</v>
      </c>
      <c r="I77" s="49" t="e">
        <f t="shared" si="0"/>
        <v>#DIV/0!</v>
      </c>
    </row>
    <row r="78" spans="1:9" ht="38.25" hidden="1">
      <c r="A78" s="7" t="s">
        <v>128</v>
      </c>
      <c r="B78" s="7" t="s">
        <v>40</v>
      </c>
      <c r="C78" s="7" t="s">
        <v>13</v>
      </c>
      <c r="D78" s="7" t="s">
        <v>17</v>
      </c>
      <c r="E78" s="7" t="s">
        <v>129</v>
      </c>
      <c r="F78" s="7" t="s">
        <v>123</v>
      </c>
      <c r="G78" s="11">
        <v>0</v>
      </c>
      <c r="H78" s="11">
        <v>0</v>
      </c>
      <c r="I78" s="50" t="e">
        <f t="shared" si="0"/>
        <v>#DIV/0!</v>
      </c>
    </row>
    <row r="79" spans="1:9">
      <c r="A79" s="18" t="s">
        <v>69</v>
      </c>
      <c r="B79" s="7" t="s">
        <v>40</v>
      </c>
      <c r="C79" s="7" t="s">
        <v>13</v>
      </c>
      <c r="D79" s="7" t="s">
        <v>70</v>
      </c>
      <c r="E79" s="8"/>
      <c r="F79" s="8"/>
      <c r="G79" s="10">
        <f>G80</f>
        <v>36187.519999999997</v>
      </c>
      <c r="H79" s="10">
        <f>H80</f>
        <v>36187.519999999997</v>
      </c>
      <c r="I79" s="49">
        <f t="shared" si="0"/>
        <v>100</v>
      </c>
    </row>
    <row r="80" spans="1:9" s="61" customFormat="1">
      <c r="A80" s="58" t="s">
        <v>31</v>
      </c>
      <c r="B80" s="58" t="s">
        <v>40</v>
      </c>
      <c r="C80" s="58" t="s">
        <v>13</v>
      </c>
      <c r="D80" s="58" t="s">
        <v>70</v>
      </c>
      <c r="E80" s="58" t="s">
        <v>32</v>
      </c>
      <c r="F80" s="58" t="s">
        <v>118</v>
      </c>
      <c r="G80" s="59">
        <v>36187.519999999997</v>
      </c>
      <c r="H80" s="59">
        <v>36187.519999999997</v>
      </c>
      <c r="I80" s="60">
        <f t="shared" si="0"/>
        <v>100</v>
      </c>
    </row>
    <row r="81" spans="1:9" s="38" customFormat="1" ht="33" customHeight="1">
      <c r="A81" s="35" t="s">
        <v>71</v>
      </c>
      <c r="B81" s="35" t="s">
        <v>40</v>
      </c>
      <c r="C81" s="35" t="s">
        <v>72</v>
      </c>
      <c r="D81" s="36"/>
      <c r="E81" s="36"/>
      <c r="F81" s="36"/>
      <c r="G81" s="37">
        <f>G82+G84+G86+G89+G92+G94+G97+G99+G101+G103+G105+G109+G112</f>
        <v>4803632</v>
      </c>
      <c r="H81" s="37">
        <f>H82+H84+H86+H89+H92+H94+H97+H99+H101+H103+H105+H109+H112</f>
        <v>755536.15999999992</v>
      </c>
      <c r="I81" s="53">
        <f t="shared" si="0"/>
        <v>15.728435483817242</v>
      </c>
    </row>
    <row r="82" spans="1:9">
      <c r="A82" s="18" t="s">
        <v>73</v>
      </c>
      <c r="B82" s="7" t="s">
        <v>40</v>
      </c>
      <c r="C82" s="7" t="s">
        <v>72</v>
      </c>
      <c r="D82" s="7" t="s">
        <v>74</v>
      </c>
      <c r="E82" s="8"/>
      <c r="F82" s="8"/>
      <c r="G82" s="10">
        <f>G83</f>
        <v>350000</v>
      </c>
      <c r="H82" s="10">
        <f>H83</f>
        <v>257214.79</v>
      </c>
      <c r="I82" s="49">
        <f t="shared" si="0"/>
        <v>73.489940000000004</v>
      </c>
    </row>
    <row r="83" spans="1:9">
      <c r="A83" s="7" t="s">
        <v>31</v>
      </c>
      <c r="B83" s="7" t="s">
        <v>40</v>
      </c>
      <c r="C83" s="7" t="s">
        <v>72</v>
      </c>
      <c r="D83" s="7" t="s">
        <v>74</v>
      </c>
      <c r="E83" s="7" t="s">
        <v>32</v>
      </c>
      <c r="F83" s="7" t="s">
        <v>118</v>
      </c>
      <c r="G83" s="11">
        <v>350000</v>
      </c>
      <c r="H83" s="11">
        <v>257214.79</v>
      </c>
      <c r="I83" s="50">
        <f t="shared" si="0"/>
        <v>73.489940000000004</v>
      </c>
    </row>
    <row r="84" spans="1:9">
      <c r="A84" s="18" t="s">
        <v>75</v>
      </c>
      <c r="B84" s="7" t="s">
        <v>40</v>
      </c>
      <c r="C84" s="7" t="s">
        <v>72</v>
      </c>
      <c r="D84" s="7" t="s">
        <v>76</v>
      </c>
      <c r="E84" s="8"/>
      <c r="F84" s="8"/>
      <c r="G84" s="10">
        <f>G85</f>
        <v>140000</v>
      </c>
      <c r="H84" s="10">
        <f>H85</f>
        <v>49862.400000000001</v>
      </c>
      <c r="I84" s="49">
        <f t="shared" si="0"/>
        <v>35.616</v>
      </c>
    </row>
    <row r="85" spans="1:9">
      <c r="A85" s="7" t="s">
        <v>31</v>
      </c>
      <c r="B85" s="7" t="s">
        <v>40</v>
      </c>
      <c r="C85" s="7" t="s">
        <v>72</v>
      </c>
      <c r="D85" s="7" t="s">
        <v>76</v>
      </c>
      <c r="E85" s="7" t="s">
        <v>32</v>
      </c>
      <c r="F85" s="7" t="s">
        <v>117</v>
      </c>
      <c r="G85" s="11">
        <v>140000</v>
      </c>
      <c r="H85" s="11">
        <v>49862.400000000001</v>
      </c>
      <c r="I85" s="50">
        <f t="shared" si="0"/>
        <v>35.616</v>
      </c>
    </row>
    <row r="86" spans="1:9">
      <c r="A86" s="18" t="s">
        <v>77</v>
      </c>
      <c r="B86" s="7" t="s">
        <v>40</v>
      </c>
      <c r="C86" s="7" t="s">
        <v>72</v>
      </c>
      <c r="D86" s="7" t="s">
        <v>78</v>
      </c>
      <c r="E86" s="8"/>
      <c r="F86" s="8"/>
      <c r="G86" s="10">
        <f>G87+G88</f>
        <v>625400</v>
      </c>
      <c r="H86" s="10">
        <f>H87+H88</f>
        <v>288623.49</v>
      </c>
      <c r="I86" s="49">
        <f t="shared" si="0"/>
        <v>46.15022225775504</v>
      </c>
    </row>
    <row r="87" spans="1:9">
      <c r="A87" s="7" t="s">
        <v>31</v>
      </c>
      <c r="B87" s="7" t="s">
        <v>40</v>
      </c>
      <c r="C87" s="7" t="s">
        <v>72</v>
      </c>
      <c r="D87" s="7" t="s">
        <v>78</v>
      </c>
      <c r="E87" s="7" t="s">
        <v>32</v>
      </c>
      <c r="F87" s="7" t="s">
        <v>117</v>
      </c>
      <c r="G87" s="11">
        <v>625400</v>
      </c>
      <c r="H87" s="11">
        <v>288623.49</v>
      </c>
      <c r="I87" s="50">
        <f t="shared" si="0"/>
        <v>46.15022225775504</v>
      </c>
    </row>
    <row r="88" spans="1:9" hidden="1">
      <c r="A88" s="7" t="s">
        <v>31</v>
      </c>
      <c r="B88" s="7" t="s">
        <v>40</v>
      </c>
      <c r="C88" s="7" t="s">
        <v>72</v>
      </c>
      <c r="D88" s="7" t="s">
        <v>78</v>
      </c>
      <c r="E88" s="7" t="s">
        <v>32</v>
      </c>
      <c r="F88" s="7" t="s">
        <v>119</v>
      </c>
      <c r="G88" s="11">
        <v>0</v>
      </c>
      <c r="H88" s="11">
        <v>0</v>
      </c>
      <c r="I88" s="50" t="e">
        <f t="shared" ref="I88:I139" si="1">H88*100/G88</f>
        <v>#DIV/0!</v>
      </c>
    </row>
    <row r="89" spans="1:9">
      <c r="A89" s="18" t="s">
        <v>79</v>
      </c>
      <c r="B89" s="7" t="s">
        <v>40</v>
      </c>
      <c r="C89" s="7" t="s">
        <v>72</v>
      </c>
      <c r="D89" s="7" t="s">
        <v>80</v>
      </c>
      <c r="E89" s="8"/>
      <c r="F89" s="8"/>
      <c r="G89" s="10">
        <f>G90+G91</f>
        <v>39089</v>
      </c>
      <c r="H89" s="10">
        <f>H90+H91</f>
        <v>16600</v>
      </c>
      <c r="I89" s="49">
        <f t="shared" si="1"/>
        <v>42.467190258128888</v>
      </c>
    </row>
    <row r="90" spans="1:9">
      <c r="A90" s="7" t="s">
        <v>31</v>
      </c>
      <c r="B90" s="7" t="s">
        <v>40</v>
      </c>
      <c r="C90" s="7" t="s">
        <v>72</v>
      </c>
      <c r="D90" s="7" t="s">
        <v>80</v>
      </c>
      <c r="E90" s="7" t="s">
        <v>32</v>
      </c>
      <c r="F90" s="7" t="s">
        <v>117</v>
      </c>
      <c r="G90" s="11">
        <v>39089</v>
      </c>
      <c r="H90" s="11">
        <v>16600</v>
      </c>
      <c r="I90" s="50">
        <f t="shared" si="1"/>
        <v>42.467190258128888</v>
      </c>
    </row>
    <row r="91" spans="1:9" hidden="1">
      <c r="A91" s="7" t="s">
        <v>31</v>
      </c>
      <c r="B91" s="7" t="s">
        <v>40</v>
      </c>
      <c r="C91" s="7" t="s">
        <v>72</v>
      </c>
      <c r="D91" s="7" t="s">
        <v>80</v>
      </c>
      <c r="E91" s="7" t="s">
        <v>32</v>
      </c>
      <c r="F91" s="7" t="s">
        <v>119</v>
      </c>
      <c r="G91" s="11">
        <v>0</v>
      </c>
      <c r="H91" s="11">
        <v>0</v>
      </c>
      <c r="I91" s="50" t="e">
        <f t="shared" si="1"/>
        <v>#DIV/0!</v>
      </c>
    </row>
    <row r="92" spans="1:9">
      <c r="A92" s="18" t="s">
        <v>81</v>
      </c>
      <c r="B92" s="7" t="s">
        <v>40</v>
      </c>
      <c r="C92" s="7" t="s">
        <v>72</v>
      </c>
      <c r="D92" s="7" t="s">
        <v>82</v>
      </c>
      <c r="E92" s="8"/>
      <c r="F92" s="8"/>
      <c r="G92" s="10">
        <f>G93</f>
        <v>34921</v>
      </c>
      <c r="H92" s="10">
        <f>H93</f>
        <v>34600</v>
      </c>
      <c r="I92" s="49">
        <f t="shared" si="1"/>
        <v>99.080782337275565</v>
      </c>
    </row>
    <row r="93" spans="1:9">
      <c r="A93" s="7" t="s">
        <v>31</v>
      </c>
      <c r="B93" s="7" t="s">
        <v>40</v>
      </c>
      <c r="C93" s="7" t="s">
        <v>72</v>
      </c>
      <c r="D93" s="7" t="s">
        <v>82</v>
      </c>
      <c r="E93" s="7" t="s">
        <v>32</v>
      </c>
      <c r="F93" s="7" t="s">
        <v>117</v>
      </c>
      <c r="G93" s="11">
        <v>34921</v>
      </c>
      <c r="H93" s="11">
        <v>34600</v>
      </c>
      <c r="I93" s="50">
        <f t="shared" si="1"/>
        <v>99.080782337275565</v>
      </c>
    </row>
    <row r="94" spans="1:9">
      <c r="A94" s="18" t="s">
        <v>130</v>
      </c>
      <c r="B94" s="7" t="s">
        <v>40</v>
      </c>
      <c r="C94" s="7" t="s">
        <v>72</v>
      </c>
      <c r="D94" s="7" t="s">
        <v>131</v>
      </c>
      <c r="E94" s="8"/>
      <c r="F94" s="8"/>
      <c r="G94" s="10">
        <f>G95+G96</f>
        <v>300000</v>
      </c>
      <c r="H94" s="10">
        <f>H95+H96</f>
        <v>72635.48000000001</v>
      </c>
      <c r="I94" s="49">
        <f t="shared" si="1"/>
        <v>24.211826666666671</v>
      </c>
    </row>
    <row r="95" spans="1:9">
      <c r="A95" s="65" t="s">
        <v>155</v>
      </c>
      <c r="B95" s="7"/>
      <c r="C95" s="66" t="s">
        <v>72</v>
      </c>
      <c r="D95" s="8" t="s">
        <v>131</v>
      </c>
      <c r="E95" s="8">
        <v>244</v>
      </c>
      <c r="F95" s="66" t="s">
        <v>117</v>
      </c>
      <c r="G95" s="67">
        <v>266100</v>
      </c>
      <c r="H95" s="67">
        <v>41235.480000000003</v>
      </c>
      <c r="I95" s="49">
        <f t="shared" si="1"/>
        <v>15.496234498308908</v>
      </c>
    </row>
    <row r="96" spans="1:9">
      <c r="A96" s="7" t="s">
        <v>31</v>
      </c>
      <c r="B96" s="7" t="s">
        <v>40</v>
      </c>
      <c r="C96" s="7" t="s">
        <v>72</v>
      </c>
      <c r="D96" s="7" t="s">
        <v>131</v>
      </c>
      <c r="E96" s="7" t="s">
        <v>32</v>
      </c>
      <c r="F96" s="7" t="s">
        <v>119</v>
      </c>
      <c r="G96" s="11">
        <v>33900</v>
      </c>
      <c r="H96" s="11">
        <v>31400</v>
      </c>
      <c r="I96" s="50">
        <f t="shared" si="1"/>
        <v>92.625368731563427</v>
      </c>
    </row>
    <row r="97" spans="1:9">
      <c r="A97" s="18" t="s">
        <v>83</v>
      </c>
      <c r="B97" s="7" t="s">
        <v>40</v>
      </c>
      <c r="C97" s="7" t="s">
        <v>72</v>
      </c>
      <c r="D97" s="7" t="s">
        <v>84</v>
      </c>
      <c r="E97" s="8"/>
      <c r="F97" s="8"/>
      <c r="G97" s="10">
        <f>G98</f>
        <v>84208</v>
      </c>
      <c r="H97" s="10">
        <f>H98</f>
        <v>36000</v>
      </c>
      <c r="I97" s="49">
        <f t="shared" si="1"/>
        <v>42.751282538476154</v>
      </c>
    </row>
    <row r="98" spans="1:9">
      <c r="A98" s="7" t="s">
        <v>31</v>
      </c>
      <c r="B98" s="7" t="s">
        <v>40</v>
      </c>
      <c r="C98" s="7" t="s">
        <v>72</v>
      </c>
      <c r="D98" s="7" t="s">
        <v>84</v>
      </c>
      <c r="E98" s="7" t="s">
        <v>32</v>
      </c>
      <c r="F98" s="7" t="s">
        <v>117</v>
      </c>
      <c r="G98" s="11">
        <v>84208</v>
      </c>
      <c r="H98" s="11">
        <v>36000</v>
      </c>
      <c r="I98" s="50">
        <f t="shared" si="1"/>
        <v>42.751282538476154</v>
      </c>
    </row>
    <row r="99" spans="1:9">
      <c r="A99" s="18" t="s">
        <v>85</v>
      </c>
      <c r="B99" s="7" t="s">
        <v>40</v>
      </c>
      <c r="C99" s="7" t="s">
        <v>72</v>
      </c>
      <c r="D99" s="7" t="s">
        <v>86</v>
      </c>
      <c r="E99" s="8"/>
      <c r="F99" s="8"/>
      <c r="G99" s="10">
        <f>G100</f>
        <v>450000</v>
      </c>
      <c r="H99" s="10">
        <f>H100</f>
        <v>0</v>
      </c>
      <c r="I99" s="49">
        <f t="shared" si="1"/>
        <v>0</v>
      </c>
    </row>
    <row r="100" spans="1:9">
      <c r="A100" s="7" t="s">
        <v>31</v>
      </c>
      <c r="B100" s="7" t="s">
        <v>40</v>
      </c>
      <c r="C100" s="7" t="s">
        <v>72</v>
      </c>
      <c r="D100" s="7" t="s">
        <v>86</v>
      </c>
      <c r="E100" s="7" t="s">
        <v>32</v>
      </c>
      <c r="F100" s="7" t="s">
        <v>117</v>
      </c>
      <c r="G100" s="59">
        <v>450000</v>
      </c>
      <c r="H100" s="11">
        <v>0</v>
      </c>
      <c r="I100" s="50">
        <f t="shared" si="1"/>
        <v>0</v>
      </c>
    </row>
    <row r="101" spans="1:9" ht="8.25" hidden="1" customHeight="1">
      <c r="A101" s="18" t="s">
        <v>132</v>
      </c>
      <c r="B101" s="7" t="s">
        <v>40</v>
      </c>
      <c r="C101" s="7" t="s">
        <v>72</v>
      </c>
      <c r="D101" s="7" t="s">
        <v>133</v>
      </c>
      <c r="E101" s="8"/>
      <c r="F101" s="8"/>
      <c r="G101" s="10">
        <f>G102</f>
        <v>0</v>
      </c>
      <c r="H101" s="10">
        <v>0</v>
      </c>
      <c r="I101" s="49" t="e">
        <f t="shared" si="1"/>
        <v>#DIV/0!</v>
      </c>
    </row>
    <row r="102" spans="1:9" hidden="1">
      <c r="A102" s="7" t="s">
        <v>31</v>
      </c>
      <c r="B102" s="7" t="s">
        <v>40</v>
      </c>
      <c r="C102" s="7" t="s">
        <v>72</v>
      </c>
      <c r="D102" s="7" t="s">
        <v>133</v>
      </c>
      <c r="E102" s="7" t="s">
        <v>32</v>
      </c>
      <c r="F102" s="7" t="s">
        <v>119</v>
      </c>
      <c r="G102" s="11">
        <v>0</v>
      </c>
      <c r="H102" s="11">
        <v>0</v>
      </c>
      <c r="I102" s="50" t="e">
        <f t="shared" si="1"/>
        <v>#DIV/0!</v>
      </c>
    </row>
    <row r="103" spans="1:9" ht="25.5">
      <c r="A103" s="18" t="s">
        <v>134</v>
      </c>
      <c r="B103" s="7" t="s">
        <v>40</v>
      </c>
      <c r="C103" s="7" t="s">
        <v>72</v>
      </c>
      <c r="D103" s="7" t="s">
        <v>135</v>
      </c>
      <c r="E103" s="8"/>
      <c r="F103" s="8"/>
      <c r="G103" s="10">
        <f>G104</f>
        <v>700000</v>
      </c>
      <c r="H103" s="10">
        <f>H104</f>
        <v>0</v>
      </c>
      <c r="I103" s="49">
        <f t="shared" si="1"/>
        <v>0</v>
      </c>
    </row>
    <row r="104" spans="1:9">
      <c r="A104" s="7" t="s">
        <v>31</v>
      </c>
      <c r="B104" s="7" t="s">
        <v>40</v>
      </c>
      <c r="C104" s="7" t="s">
        <v>72</v>
      </c>
      <c r="D104" s="7" t="s">
        <v>135</v>
      </c>
      <c r="E104" s="7" t="s">
        <v>32</v>
      </c>
      <c r="F104" s="7" t="s">
        <v>136</v>
      </c>
      <c r="G104" s="11">
        <v>700000</v>
      </c>
      <c r="H104" s="11">
        <v>0</v>
      </c>
      <c r="I104" s="50">
        <f t="shared" si="1"/>
        <v>0</v>
      </c>
    </row>
    <row r="105" spans="1:9" ht="38.25">
      <c r="A105" s="18" t="s">
        <v>137</v>
      </c>
      <c r="B105" s="7" t="s">
        <v>40</v>
      </c>
      <c r="C105" s="7" t="s">
        <v>72</v>
      </c>
      <c r="D105" s="7" t="s">
        <v>138</v>
      </c>
      <c r="E105" s="8"/>
      <c r="F105" s="8"/>
      <c r="G105" s="10">
        <f>G106+G107+G108</f>
        <v>70000</v>
      </c>
      <c r="H105" s="10">
        <f>H106+H107+H108</f>
        <v>0</v>
      </c>
      <c r="I105" s="49">
        <f t="shared" si="1"/>
        <v>0</v>
      </c>
    </row>
    <row r="106" spans="1:9">
      <c r="A106" s="7" t="s">
        <v>31</v>
      </c>
      <c r="B106" s="7" t="s">
        <v>40</v>
      </c>
      <c r="C106" s="7" t="s">
        <v>72</v>
      </c>
      <c r="D106" s="7" t="s">
        <v>138</v>
      </c>
      <c r="E106" s="7" t="s">
        <v>32</v>
      </c>
      <c r="F106" s="7">
        <v>2300</v>
      </c>
      <c r="G106" s="11">
        <v>70000</v>
      </c>
      <c r="H106" s="11">
        <v>0</v>
      </c>
      <c r="I106" s="50">
        <f t="shared" si="1"/>
        <v>0</v>
      </c>
    </row>
    <row r="107" spans="1:9" hidden="1">
      <c r="A107" s="7" t="s">
        <v>31</v>
      </c>
      <c r="B107" s="7" t="s">
        <v>40</v>
      </c>
      <c r="C107" s="7" t="s">
        <v>72</v>
      </c>
      <c r="D107" s="7" t="s">
        <v>138</v>
      </c>
      <c r="E107" s="7" t="s">
        <v>32</v>
      </c>
      <c r="F107" s="7" t="s">
        <v>139</v>
      </c>
      <c r="G107" s="11">
        <v>0</v>
      </c>
      <c r="H107" s="11">
        <v>0</v>
      </c>
      <c r="I107" s="50" t="e">
        <f t="shared" si="1"/>
        <v>#DIV/0!</v>
      </c>
    </row>
    <row r="108" spans="1:9" ht="12.75" hidden="1" customHeight="1">
      <c r="A108" s="7" t="s">
        <v>31</v>
      </c>
      <c r="B108" s="7" t="s">
        <v>40</v>
      </c>
      <c r="C108" s="7" t="s">
        <v>72</v>
      </c>
      <c r="D108" s="7" t="s">
        <v>138</v>
      </c>
      <c r="E108" s="7" t="s">
        <v>32</v>
      </c>
      <c r="F108" s="7" t="s">
        <v>140</v>
      </c>
      <c r="G108" s="11">
        <v>0</v>
      </c>
      <c r="H108" s="11">
        <v>0</v>
      </c>
      <c r="I108" s="50" t="e">
        <f t="shared" si="1"/>
        <v>#DIV/0!</v>
      </c>
    </row>
    <row r="109" spans="1:9" ht="34.5" customHeight="1">
      <c r="A109" s="88" t="s">
        <v>160</v>
      </c>
      <c r="B109" s="58"/>
      <c r="C109" s="64" t="s">
        <v>72</v>
      </c>
      <c r="D109" s="62" t="s">
        <v>162</v>
      </c>
      <c r="E109" s="58"/>
      <c r="F109" s="58"/>
      <c r="G109" s="59">
        <f>G110</f>
        <v>1905370</v>
      </c>
      <c r="H109" s="59">
        <f>H110</f>
        <v>0</v>
      </c>
      <c r="I109" s="50">
        <f t="shared" si="1"/>
        <v>0</v>
      </c>
    </row>
    <row r="110" spans="1:9" ht="58.5" customHeight="1">
      <c r="A110" s="8" t="s">
        <v>161</v>
      </c>
      <c r="B110" s="7"/>
      <c r="C110" s="66" t="s">
        <v>72</v>
      </c>
      <c r="D110" s="8" t="s">
        <v>162</v>
      </c>
      <c r="E110" s="7">
        <v>244</v>
      </c>
      <c r="F110" s="8" t="s">
        <v>163</v>
      </c>
      <c r="G110" s="63">
        <v>1905370</v>
      </c>
      <c r="H110" s="11">
        <v>0</v>
      </c>
      <c r="I110" s="50">
        <f t="shared" si="1"/>
        <v>0</v>
      </c>
    </row>
    <row r="111" spans="1:9" ht="56.25" customHeight="1">
      <c r="A111" s="8" t="s">
        <v>155</v>
      </c>
      <c r="B111" s="7"/>
      <c r="C111" s="66" t="s">
        <v>72</v>
      </c>
      <c r="D111" s="8" t="s">
        <v>162</v>
      </c>
      <c r="E111" s="7">
        <v>244</v>
      </c>
      <c r="F111" s="8" t="s">
        <v>163</v>
      </c>
      <c r="G111" s="11">
        <v>1905370</v>
      </c>
      <c r="H111" s="11">
        <v>0</v>
      </c>
      <c r="I111" s="50">
        <f t="shared" si="1"/>
        <v>0</v>
      </c>
    </row>
    <row r="112" spans="1:9" ht="56.25" customHeight="1">
      <c r="A112" s="65" t="s">
        <v>164</v>
      </c>
      <c r="B112" s="7"/>
      <c r="C112" s="66" t="s">
        <v>72</v>
      </c>
      <c r="D112" s="8" t="s">
        <v>138</v>
      </c>
      <c r="E112" s="7"/>
      <c r="F112" s="8"/>
      <c r="G112" s="57">
        <f>G113+G114</f>
        <v>104644</v>
      </c>
      <c r="H112" s="57">
        <f>H113+H114</f>
        <v>0</v>
      </c>
      <c r="I112" s="50">
        <f t="shared" si="1"/>
        <v>0</v>
      </c>
    </row>
    <row r="113" spans="1:9" ht="56.25" customHeight="1">
      <c r="A113" s="8" t="s">
        <v>155</v>
      </c>
      <c r="B113" s="7"/>
      <c r="C113" s="66" t="s">
        <v>72</v>
      </c>
      <c r="D113" s="8" t="s">
        <v>138</v>
      </c>
      <c r="E113" s="7">
        <v>244</v>
      </c>
      <c r="F113" s="66" t="s">
        <v>117</v>
      </c>
      <c r="G113" s="11">
        <v>60911</v>
      </c>
      <c r="H113" s="11">
        <v>0</v>
      </c>
      <c r="I113" s="50">
        <f t="shared" si="1"/>
        <v>0</v>
      </c>
    </row>
    <row r="114" spans="1:9" ht="56.25" customHeight="1">
      <c r="A114" s="8" t="s">
        <v>155</v>
      </c>
      <c r="B114" s="7"/>
      <c r="C114" s="66" t="s">
        <v>72</v>
      </c>
      <c r="D114" s="8" t="s">
        <v>138</v>
      </c>
      <c r="E114" s="7">
        <v>244</v>
      </c>
      <c r="F114" s="66" t="s">
        <v>145</v>
      </c>
      <c r="G114" s="11">
        <v>43733</v>
      </c>
      <c r="H114" s="11">
        <v>0</v>
      </c>
      <c r="I114" s="50">
        <f t="shared" si="1"/>
        <v>0</v>
      </c>
    </row>
    <row r="115" spans="1:9" ht="69.75">
      <c r="A115" s="23" t="s">
        <v>87</v>
      </c>
      <c r="B115" s="23" t="s">
        <v>40</v>
      </c>
      <c r="C115" s="23" t="s">
        <v>88</v>
      </c>
      <c r="D115" s="24"/>
      <c r="E115" s="24"/>
      <c r="F115" s="24"/>
      <c r="G115" s="25">
        <v>25000</v>
      </c>
      <c r="H115" s="25">
        <v>0</v>
      </c>
      <c r="I115" s="48">
        <f t="shared" si="1"/>
        <v>0</v>
      </c>
    </row>
    <row r="116" spans="1:9" ht="25.5">
      <c r="A116" s="18" t="s">
        <v>89</v>
      </c>
      <c r="B116" s="7" t="s">
        <v>40</v>
      </c>
      <c r="C116" s="7" t="s">
        <v>88</v>
      </c>
      <c r="D116" s="7" t="s">
        <v>90</v>
      </c>
      <c r="E116" s="8"/>
      <c r="F116" s="8"/>
      <c r="G116" s="10">
        <v>25000</v>
      </c>
      <c r="H116" s="10">
        <v>0</v>
      </c>
      <c r="I116" s="49">
        <f t="shared" si="1"/>
        <v>0</v>
      </c>
    </row>
    <row r="117" spans="1:9" s="61" customFormat="1">
      <c r="A117" s="58" t="s">
        <v>31</v>
      </c>
      <c r="B117" s="58" t="s">
        <v>40</v>
      </c>
      <c r="C117" s="58" t="s">
        <v>88</v>
      </c>
      <c r="D117" s="58" t="s">
        <v>90</v>
      </c>
      <c r="E117" s="58" t="s">
        <v>32</v>
      </c>
      <c r="F117" s="58" t="s">
        <v>117</v>
      </c>
      <c r="G117" s="59">
        <v>25000</v>
      </c>
      <c r="H117" s="59">
        <v>0</v>
      </c>
      <c r="I117" s="60">
        <f t="shared" si="1"/>
        <v>0</v>
      </c>
    </row>
    <row r="118" spans="1:9" ht="46.5">
      <c r="A118" s="26" t="s">
        <v>91</v>
      </c>
      <c r="B118" s="26" t="s">
        <v>40</v>
      </c>
      <c r="C118" s="26" t="s">
        <v>92</v>
      </c>
      <c r="D118" s="19"/>
      <c r="E118" s="19"/>
      <c r="F118" s="19"/>
      <c r="G118" s="27">
        <f>G119+G121+G124</f>
        <v>125632</v>
      </c>
      <c r="H118" s="27">
        <f>H119+H121+H124</f>
        <v>48816</v>
      </c>
      <c r="I118" s="48">
        <f t="shared" si="1"/>
        <v>38.856342333163525</v>
      </c>
    </row>
    <row r="119" spans="1:9">
      <c r="A119" s="18" t="s">
        <v>93</v>
      </c>
      <c r="B119" s="7" t="s">
        <v>40</v>
      </c>
      <c r="C119" s="7" t="s">
        <v>92</v>
      </c>
      <c r="D119" s="7" t="s">
        <v>94</v>
      </c>
      <c r="E119" s="8"/>
      <c r="F119" s="8"/>
      <c r="G119" s="10">
        <f>G120</f>
        <v>28000</v>
      </c>
      <c r="H119" s="10">
        <f>H120</f>
        <v>0</v>
      </c>
      <c r="I119" s="49">
        <f t="shared" si="1"/>
        <v>0</v>
      </c>
    </row>
    <row r="120" spans="1:9" s="61" customFormat="1">
      <c r="A120" s="58" t="s">
        <v>95</v>
      </c>
      <c r="B120" s="58" t="s">
        <v>40</v>
      </c>
      <c r="C120" s="58" t="s">
        <v>92</v>
      </c>
      <c r="D120" s="58" t="s">
        <v>94</v>
      </c>
      <c r="E120" s="58" t="s">
        <v>96</v>
      </c>
      <c r="F120" s="58" t="s">
        <v>117</v>
      </c>
      <c r="G120" s="59">
        <v>28000</v>
      </c>
      <c r="H120" s="59">
        <v>0</v>
      </c>
      <c r="I120" s="60">
        <f t="shared" si="1"/>
        <v>0</v>
      </c>
    </row>
    <row r="121" spans="1:9" s="61" customFormat="1">
      <c r="A121" s="72" t="s">
        <v>97</v>
      </c>
      <c r="B121" s="58" t="s">
        <v>40</v>
      </c>
      <c r="C121" s="58" t="s">
        <v>92</v>
      </c>
      <c r="D121" s="58" t="s">
        <v>98</v>
      </c>
      <c r="E121" s="62"/>
      <c r="F121" s="62"/>
      <c r="G121" s="67">
        <f>G122</f>
        <v>97632</v>
      </c>
      <c r="H121" s="67">
        <f>H122</f>
        <v>48816</v>
      </c>
      <c r="I121" s="69">
        <f t="shared" si="1"/>
        <v>50</v>
      </c>
    </row>
    <row r="122" spans="1:9" s="61" customFormat="1">
      <c r="A122" s="58" t="s">
        <v>141</v>
      </c>
      <c r="B122" s="58" t="s">
        <v>40</v>
      </c>
      <c r="C122" s="58" t="s">
        <v>92</v>
      </c>
      <c r="D122" s="58" t="s">
        <v>98</v>
      </c>
      <c r="E122" s="58" t="s">
        <v>142</v>
      </c>
      <c r="F122" s="58" t="s">
        <v>117</v>
      </c>
      <c r="G122" s="59">
        <v>97632</v>
      </c>
      <c r="H122" s="59">
        <v>48816</v>
      </c>
      <c r="I122" s="60">
        <f t="shared" si="1"/>
        <v>50</v>
      </c>
    </row>
    <row r="123" spans="1:9" ht="25.5" hidden="1">
      <c r="A123" s="7" t="s">
        <v>99</v>
      </c>
      <c r="B123" s="7" t="s">
        <v>40</v>
      </c>
      <c r="C123" s="7" t="s">
        <v>92</v>
      </c>
      <c r="D123" s="7" t="s">
        <v>98</v>
      </c>
      <c r="E123" s="7" t="s">
        <v>100</v>
      </c>
      <c r="F123" s="7" t="s">
        <v>117</v>
      </c>
      <c r="G123" s="11">
        <v>0</v>
      </c>
      <c r="H123" s="11">
        <v>0</v>
      </c>
      <c r="I123" s="60" t="e">
        <f t="shared" si="1"/>
        <v>#DIV/0!</v>
      </c>
    </row>
    <row r="124" spans="1:9" ht="41.45" hidden="1" customHeight="1">
      <c r="A124" s="18" t="s">
        <v>19</v>
      </c>
      <c r="B124" s="7" t="s">
        <v>40</v>
      </c>
      <c r="C124" s="8"/>
      <c r="D124" s="8"/>
      <c r="E124" s="8"/>
      <c r="F124" s="8"/>
      <c r="G124" s="67">
        <v>0</v>
      </c>
      <c r="H124" s="67">
        <v>0</v>
      </c>
      <c r="I124" s="60" t="e">
        <f t="shared" si="1"/>
        <v>#DIV/0!</v>
      </c>
    </row>
    <row r="125" spans="1:9" ht="41.45" customHeight="1">
      <c r="A125" s="71" t="s">
        <v>169</v>
      </c>
      <c r="B125" s="56"/>
      <c r="C125" s="70">
        <v>1403</v>
      </c>
      <c r="D125" s="70"/>
      <c r="E125" s="70"/>
      <c r="F125" s="70"/>
      <c r="G125" s="89">
        <f>G126</f>
        <v>2300000</v>
      </c>
      <c r="H125" s="89">
        <f>H126</f>
        <v>0</v>
      </c>
      <c r="I125" s="60">
        <f t="shared" si="1"/>
        <v>0</v>
      </c>
    </row>
    <row r="126" spans="1:9" ht="41.45" customHeight="1">
      <c r="A126" s="65" t="s">
        <v>165</v>
      </c>
      <c r="B126" s="7"/>
      <c r="C126" s="8">
        <v>1403</v>
      </c>
      <c r="D126" s="8" t="s">
        <v>168</v>
      </c>
      <c r="E126" s="8"/>
      <c r="F126" s="8"/>
      <c r="G126" s="10">
        <f>G127</f>
        <v>2300000</v>
      </c>
      <c r="H126" s="10">
        <f>H127</f>
        <v>0</v>
      </c>
      <c r="I126" s="60">
        <f t="shared" si="1"/>
        <v>0</v>
      </c>
    </row>
    <row r="127" spans="1:9" ht="41.45" customHeight="1">
      <c r="A127" s="68" t="s">
        <v>166</v>
      </c>
      <c r="B127" s="7"/>
      <c r="C127" s="8">
        <v>1403</v>
      </c>
      <c r="D127" s="8" t="s">
        <v>168</v>
      </c>
      <c r="E127" s="8">
        <v>540</v>
      </c>
      <c r="F127" s="8"/>
      <c r="G127" s="67">
        <v>2300000</v>
      </c>
      <c r="H127" s="67"/>
      <c r="I127" s="60">
        <f t="shared" si="1"/>
        <v>0</v>
      </c>
    </row>
    <row r="128" spans="1:9" ht="41.45" customHeight="1">
      <c r="A128" s="68" t="s">
        <v>167</v>
      </c>
      <c r="B128" s="7"/>
      <c r="C128" s="8">
        <v>1403</v>
      </c>
      <c r="D128" s="8" t="s">
        <v>168</v>
      </c>
      <c r="E128" s="8">
        <v>540</v>
      </c>
      <c r="F128" s="66" t="s">
        <v>117</v>
      </c>
      <c r="G128" s="67">
        <v>2300000</v>
      </c>
      <c r="H128" s="67"/>
      <c r="I128" s="60">
        <f t="shared" si="1"/>
        <v>0</v>
      </c>
    </row>
    <row r="129" spans="1:9" ht="41.45" customHeight="1">
      <c r="A129" s="90" t="s">
        <v>19</v>
      </c>
      <c r="B129" s="56"/>
      <c r="C129" s="70"/>
      <c r="D129" s="70"/>
      <c r="E129" s="70"/>
      <c r="F129" s="91"/>
      <c r="G129" s="89">
        <f>G130+G133</f>
        <v>105000</v>
      </c>
      <c r="H129" s="89">
        <f>H130+H133</f>
        <v>33687</v>
      </c>
      <c r="I129" s="95">
        <f t="shared" si="1"/>
        <v>32.082857142857144</v>
      </c>
    </row>
    <row r="130" spans="1:9" ht="38.450000000000003" customHeight="1">
      <c r="A130" s="92" t="s">
        <v>91</v>
      </c>
      <c r="B130" s="92" t="s">
        <v>40</v>
      </c>
      <c r="C130" s="92" t="s">
        <v>92</v>
      </c>
      <c r="D130" s="93"/>
      <c r="E130" s="93"/>
      <c r="F130" s="93"/>
      <c r="G130" s="94">
        <f>G131</f>
        <v>100000</v>
      </c>
      <c r="H130" s="94">
        <f>H131</f>
        <v>30262</v>
      </c>
      <c r="I130" s="95">
        <f t="shared" si="1"/>
        <v>30.262</v>
      </c>
    </row>
    <row r="131" spans="1:9" ht="25.5">
      <c r="A131" s="18" t="s">
        <v>101</v>
      </c>
      <c r="B131" s="7" t="s">
        <v>40</v>
      </c>
      <c r="C131" s="7" t="s">
        <v>92</v>
      </c>
      <c r="D131" s="7" t="s">
        <v>102</v>
      </c>
      <c r="E131" s="8"/>
      <c r="F131" s="8"/>
      <c r="G131" s="10">
        <f>G132</f>
        <v>100000</v>
      </c>
      <c r="H131" s="10">
        <f>H132</f>
        <v>30262</v>
      </c>
      <c r="I131" s="49">
        <f t="shared" si="1"/>
        <v>30.262</v>
      </c>
    </row>
    <row r="132" spans="1:9" s="61" customFormat="1">
      <c r="A132" s="58" t="s">
        <v>15</v>
      </c>
      <c r="B132" s="58" t="s">
        <v>40</v>
      </c>
      <c r="C132" s="58" t="s">
        <v>92</v>
      </c>
      <c r="D132" s="58" t="s">
        <v>102</v>
      </c>
      <c r="E132" s="58" t="s">
        <v>16</v>
      </c>
      <c r="F132" s="58" t="s">
        <v>117</v>
      </c>
      <c r="G132" s="59">
        <v>100000</v>
      </c>
      <c r="H132" s="59">
        <v>30262</v>
      </c>
      <c r="I132" s="60">
        <f t="shared" si="1"/>
        <v>30.262</v>
      </c>
    </row>
    <row r="133" spans="1:9" ht="23.25">
      <c r="A133" s="96" t="s">
        <v>103</v>
      </c>
      <c r="B133" s="96" t="s">
        <v>40</v>
      </c>
      <c r="C133" s="96" t="s">
        <v>104</v>
      </c>
      <c r="D133" s="97"/>
      <c r="E133" s="97"/>
      <c r="F133" s="97"/>
      <c r="G133" s="98">
        <f>G134</f>
        <v>5000</v>
      </c>
      <c r="H133" s="98">
        <f>H134</f>
        <v>3425</v>
      </c>
      <c r="I133" s="95">
        <f t="shared" si="1"/>
        <v>68.5</v>
      </c>
    </row>
    <row r="134" spans="1:9" ht="25.5">
      <c r="A134" s="7" t="s">
        <v>105</v>
      </c>
      <c r="B134" s="7" t="s">
        <v>40</v>
      </c>
      <c r="C134" s="7" t="s">
        <v>104</v>
      </c>
      <c r="D134" s="7" t="s">
        <v>106</v>
      </c>
      <c r="E134" s="8"/>
      <c r="F134" s="8"/>
      <c r="G134" s="10">
        <f>G135</f>
        <v>5000</v>
      </c>
      <c r="H134" s="10">
        <f>H135</f>
        <v>3425</v>
      </c>
      <c r="I134" s="49">
        <f t="shared" si="1"/>
        <v>68.5</v>
      </c>
    </row>
    <row r="135" spans="1:9" s="61" customFormat="1">
      <c r="A135" s="58" t="s">
        <v>15</v>
      </c>
      <c r="B135" s="58" t="s">
        <v>40</v>
      </c>
      <c r="C135" s="58" t="s">
        <v>104</v>
      </c>
      <c r="D135" s="58" t="s">
        <v>106</v>
      </c>
      <c r="E135" s="58" t="s">
        <v>16</v>
      </c>
      <c r="F135" s="58" t="s">
        <v>117</v>
      </c>
      <c r="G135" s="59">
        <v>5000</v>
      </c>
      <c r="H135" s="59">
        <v>3425</v>
      </c>
      <c r="I135" s="60">
        <f t="shared" si="1"/>
        <v>68.5</v>
      </c>
    </row>
    <row r="136" spans="1:9" ht="25.5">
      <c r="A136" s="13" t="s">
        <v>107</v>
      </c>
      <c r="B136" s="13" t="s">
        <v>40</v>
      </c>
      <c r="C136" s="12"/>
      <c r="D136" s="12"/>
      <c r="E136" s="12"/>
      <c r="F136" s="12"/>
      <c r="G136" s="14">
        <f>G138</f>
        <v>2900000</v>
      </c>
      <c r="H136" s="14">
        <f>H138</f>
        <v>785387.49</v>
      </c>
      <c r="I136" s="48">
        <f t="shared" si="1"/>
        <v>27.082327241379311</v>
      </c>
    </row>
    <row r="137" spans="1:9" ht="28.15" customHeight="1">
      <c r="A137" s="26" t="s">
        <v>108</v>
      </c>
      <c r="B137" s="26" t="s">
        <v>40</v>
      </c>
      <c r="C137" s="26" t="s">
        <v>109</v>
      </c>
      <c r="D137" s="19"/>
      <c r="E137" s="19"/>
      <c r="F137" s="19"/>
      <c r="G137" s="27">
        <f>G138</f>
        <v>2900000</v>
      </c>
      <c r="H137" s="27">
        <f>H138</f>
        <v>785387.49</v>
      </c>
      <c r="I137" s="48">
        <f t="shared" si="1"/>
        <v>27.082327241379311</v>
      </c>
    </row>
    <row r="138" spans="1:9">
      <c r="A138" s="7" t="s">
        <v>110</v>
      </c>
      <c r="B138" s="7" t="s">
        <v>40</v>
      </c>
      <c r="C138" s="7" t="s">
        <v>109</v>
      </c>
      <c r="D138" s="7" t="s">
        <v>111</v>
      </c>
      <c r="E138" s="8"/>
      <c r="F138" s="8"/>
      <c r="G138" s="10">
        <v>2900000</v>
      </c>
      <c r="H138" s="10">
        <v>785387.49</v>
      </c>
      <c r="I138" s="49">
        <f t="shared" si="1"/>
        <v>27.082327241379311</v>
      </c>
    </row>
    <row r="139" spans="1:9" s="61" customFormat="1">
      <c r="A139" s="58" t="s">
        <v>15</v>
      </c>
      <c r="B139" s="58" t="s">
        <v>40</v>
      </c>
      <c r="C139" s="58" t="s">
        <v>109</v>
      </c>
      <c r="D139" s="58" t="s">
        <v>111</v>
      </c>
      <c r="E139" s="58" t="s">
        <v>16</v>
      </c>
      <c r="F139" s="58" t="s">
        <v>117</v>
      </c>
      <c r="G139" s="59">
        <v>2900000</v>
      </c>
      <c r="H139" s="59">
        <v>785387.49</v>
      </c>
      <c r="I139" s="60">
        <f t="shared" si="1"/>
        <v>27.082327241379311</v>
      </c>
    </row>
    <row r="140" spans="1:9" ht="33" customHeight="1">
      <c r="A140" s="54" t="s">
        <v>37</v>
      </c>
      <c r="B140" s="54"/>
      <c r="C140" s="54"/>
      <c r="D140" s="54"/>
      <c r="E140" s="54"/>
      <c r="F140" s="54"/>
      <c r="G140" s="55">
        <f>G137+G129+G125+G118+G115+G68+G57+G48+G41+G13</f>
        <v>16852659.710000001</v>
      </c>
      <c r="H140" s="55">
        <f>H137+H129+H125+H118+H115+H68+H57+H48+H41+H13</f>
        <v>4329639.6099999994</v>
      </c>
      <c r="I140" s="55">
        <f>I137+I129+I125+I118+I115+I68+I57+I48+I41+I13</f>
        <v>269.0538317668499</v>
      </c>
    </row>
  </sheetData>
  <mergeCells count="16">
    <mergeCell ref="A8:I8"/>
    <mergeCell ref="A9:A10"/>
    <mergeCell ref="I9:I10"/>
    <mergeCell ref="F9:F10"/>
    <mergeCell ref="G9:G10"/>
    <mergeCell ref="H9:H10"/>
    <mergeCell ref="B9:B10"/>
    <mergeCell ref="C9:C10"/>
    <mergeCell ref="D9:D10"/>
    <mergeCell ref="E9:E10"/>
    <mergeCell ref="A1:I1"/>
    <mergeCell ref="A2:I2"/>
    <mergeCell ref="A3:I3"/>
    <mergeCell ref="A5:I5"/>
    <mergeCell ref="A6:I6"/>
    <mergeCell ref="A7:I7"/>
  </mergeCells>
  <pageMargins left="0.65" right="0.11" top="0.27" bottom="0.3" header="0.2" footer="0.2"/>
  <pageSetup paperSize="9" scale="53" fitToHeight="0" orientation="portrait" errors="blank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Документ (2)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zabolotie-3\zabolotie</dc:creator>
  <cp:lastModifiedBy>User</cp:lastModifiedBy>
  <cp:lastPrinted>2020-07-23T06:10:53Z</cp:lastPrinted>
  <dcterms:created xsi:type="dcterms:W3CDTF">2018-07-18T09:04:07Z</dcterms:created>
  <dcterms:modified xsi:type="dcterms:W3CDTF">2020-07-23T08:47:00Z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(smart) Аналитический отчет по исполнению с утвержденной росписью (КГРБС ПБС РП ЦСР ВР КОСГУ)(2).xls</vt:lpwstr>
  </property>
  <property fmtid="{D5CDD505-2E9C-101B-9397-08002B2CF9AE}" pid="3" name="Название отчета">
    <vt:lpwstr>(smart) Аналитический отчет по исполнению с утвержденной росписью (КГРБС ПБС РП ЦСР ВР КОСГУ)(2).xls</vt:lpwstr>
  </property>
  <property fmtid="{D5CDD505-2E9C-101B-9397-08002B2CF9AE}" pid="4" name="Версия клиента">
    <vt:lpwstr>18.1.7.4030</vt:lpwstr>
  </property>
  <property fmtid="{D5CDD505-2E9C-101B-9397-08002B2CF9AE}" pid="5" name="Версия базы">
    <vt:lpwstr>18.1.1323.376324889</vt:lpwstr>
  </property>
  <property fmtid="{D5CDD505-2E9C-101B-9397-08002B2CF9AE}" pid="6" name="Тип сервера">
    <vt:lpwstr>MSSQL</vt:lpwstr>
  </property>
  <property fmtid="{D5CDD505-2E9C-101B-9397-08002B2CF9AE}" pid="7" name="Сервер">
    <vt:lpwstr>192.168.100.235</vt:lpwstr>
  </property>
  <property fmtid="{D5CDD505-2E9C-101B-9397-08002B2CF9AE}" pid="8" name="База">
    <vt:lpwstr>bks_2018_mo</vt:lpwstr>
  </property>
  <property fmtid="{D5CDD505-2E9C-101B-9397-08002B2CF9AE}" pid="9" name="Пользователь">
    <vt:lpwstr>uяв001_1</vt:lpwstr>
  </property>
  <property fmtid="{D5CDD505-2E9C-101B-9397-08002B2CF9AE}" pid="10" name="Шаблон">
    <vt:lpwstr>SQR_GENERATOR2016</vt:lpwstr>
  </property>
  <property fmtid="{D5CDD505-2E9C-101B-9397-08002B2CF9AE}" pid="11" name="Локальная база">
    <vt:lpwstr>используется</vt:lpwstr>
  </property>
</Properties>
</file>