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 activeTab="2"/>
  </bookViews>
  <sheets>
    <sheet name="Прил.2" sheetId="1" r:id="rId1"/>
    <sheet name="Прил.1" sheetId="2" r:id="rId2"/>
    <sheet name="Приложение 3" sheetId="6" r:id="rId3"/>
    <sheet name="Прил 4" sheetId="7" r:id="rId4"/>
    <sheet name="Прил 5" sheetId="8" r:id="rId5"/>
    <sheet name="Прил 6" sheetId="9" r:id="rId6"/>
    <sheet name="Прил 7" sheetId="10" r:id="rId7"/>
    <sheet name="Прил 8" sheetId="11" r:id="rId8"/>
  </sheets>
  <definedNames>
    <definedName name="_xlnm.Print_Area" localSheetId="6">'Прил 7'!$A$1:$G$13</definedName>
  </definedNames>
  <calcPr calcId="124519"/>
</workbook>
</file>

<file path=xl/calcChain.xml><?xml version="1.0" encoding="utf-8"?>
<calcChain xmlns="http://schemas.openxmlformats.org/spreadsheetml/2006/main">
  <c r="C14" i="11"/>
  <c r="C21"/>
  <c r="C20"/>
  <c r="C19"/>
  <c r="C17"/>
  <c r="C16"/>
  <c r="E25" i="9"/>
  <c r="E21"/>
  <c r="E18"/>
  <c r="E14"/>
  <c r="E11"/>
  <c r="D11"/>
  <c r="C11"/>
  <c r="D12"/>
  <c r="C12"/>
  <c r="D15"/>
  <c r="C15"/>
  <c r="D19"/>
  <c r="C19"/>
  <c r="D23"/>
  <c r="C23"/>
  <c r="D26"/>
  <c r="C26"/>
  <c r="E15" i="8"/>
  <c r="E14"/>
  <c r="D12"/>
  <c r="E12" s="1"/>
  <c r="C12"/>
  <c r="C11" s="1"/>
  <c r="E11" s="1"/>
  <c r="D11"/>
  <c r="C38" i="7"/>
  <c r="C12"/>
  <c r="C26"/>
  <c r="C30"/>
  <c r="C28"/>
  <c r="C23"/>
  <c r="C21"/>
  <c r="C19"/>
  <c r="C17"/>
  <c r="I90" i="6"/>
  <c r="H90"/>
  <c r="G90"/>
  <c r="I76"/>
  <c r="I68"/>
  <c r="I69"/>
  <c r="I49"/>
  <c r="I44"/>
  <c r="I20"/>
  <c r="H20"/>
  <c r="G20"/>
  <c r="I21"/>
  <c r="I15"/>
  <c r="H15"/>
  <c r="G15"/>
  <c r="I13"/>
  <c r="H13"/>
  <c r="G13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89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8"/>
  <c r="I47"/>
  <c r="I46"/>
  <c r="I45"/>
  <c r="I43"/>
  <c r="I42"/>
  <c r="I41"/>
  <c r="I38"/>
  <c r="I37"/>
  <c r="I36"/>
  <c r="I35"/>
  <c r="I34"/>
  <c r="I33"/>
  <c r="I32"/>
  <c r="I31"/>
  <c r="I30"/>
  <c r="I29"/>
  <c r="I28"/>
  <c r="I27"/>
  <c r="I26"/>
  <c r="I25"/>
  <c r="I24"/>
  <c r="I23"/>
  <c r="I22"/>
  <c r="I19"/>
  <c r="I18"/>
  <c r="I17"/>
  <c r="I16"/>
  <c r="I14"/>
  <c r="I12"/>
  <c r="I11"/>
  <c r="G49" i="1"/>
  <c r="G48"/>
  <c r="G47"/>
  <c r="G46"/>
  <c r="G45"/>
  <c r="F45"/>
  <c r="E45"/>
  <c r="G44"/>
  <c r="G43"/>
  <c r="G42"/>
  <c r="F41"/>
  <c r="G41" s="1"/>
  <c r="E41"/>
  <c r="F39"/>
  <c r="G38"/>
  <c r="F37"/>
  <c r="G35"/>
  <c r="F35"/>
  <c r="E35"/>
  <c r="F32"/>
  <c r="F31" s="1"/>
  <c r="E31"/>
  <c r="G29"/>
  <c r="G28"/>
  <c r="F28"/>
  <c r="E28"/>
  <c r="G24"/>
  <c r="F23"/>
  <c r="G23" s="1"/>
  <c r="G21"/>
  <c r="G20"/>
  <c r="F20"/>
  <c r="G19"/>
  <c r="F19"/>
  <c r="E19"/>
  <c r="G15"/>
  <c r="F14"/>
  <c r="G14" s="1"/>
  <c r="E14"/>
  <c r="E13"/>
  <c r="E12" s="1"/>
  <c r="G34" i="2"/>
  <c r="G31"/>
  <c r="H20"/>
  <c r="H23"/>
  <c r="H14"/>
  <c r="G44"/>
  <c r="F44"/>
  <c r="F13"/>
  <c r="F12" s="1"/>
  <c r="F34"/>
  <c r="F30" s="1"/>
  <c r="F27"/>
  <c r="F18"/>
  <c r="G13"/>
  <c r="H13" s="1"/>
  <c r="G19"/>
  <c r="G18" s="1"/>
  <c r="H18" s="1"/>
  <c r="G22"/>
  <c r="H22" s="1"/>
  <c r="G27"/>
  <c r="G36"/>
  <c r="G38"/>
  <c r="G31" i="1" l="1"/>
  <c r="F27"/>
  <c r="G27" s="1"/>
  <c r="H19" i="2"/>
  <c r="G30"/>
  <c r="G26" s="1"/>
  <c r="G12" s="1"/>
  <c r="G11" s="1"/>
  <c r="H48"/>
  <c r="H47"/>
  <c r="H46"/>
  <c r="H45"/>
  <c r="H44"/>
  <c r="H43"/>
  <c r="H42"/>
  <c r="H41"/>
  <c r="H37"/>
  <c r="H34"/>
  <c r="H28"/>
  <c r="H27"/>
  <c r="F40"/>
  <c r="G40"/>
  <c r="F13" i="1" l="1"/>
  <c r="H26" i="2"/>
  <c r="H30"/>
  <c r="H12"/>
  <c r="H40"/>
  <c r="F11"/>
  <c r="H11" s="1"/>
  <c r="G13" i="1" l="1"/>
  <c r="F12"/>
  <c r="G12" s="1"/>
</calcChain>
</file>

<file path=xl/sharedStrings.xml><?xml version="1.0" encoding="utf-8"?>
<sst xmlns="http://schemas.openxmlformats.org/spreadsheetml/2006/main" count="1062" uniqueCount="311">
  <si>
    <t xml:space="preserve">сельского поселения "Село Букань" по кодам видов расходов, классификации операций, сектора </t>
  </si>
  <si>
    <t>(в рублях)</t>
  </si>
  <si>
    <t>Наименование показателей  бюджетной классификации</t>
  </si>
  <si>
    <t>Вид</t>
  </si>
  <si>
    <t>Подвид</t>
  </si>
  <si>
    <t>КОСГУ</t>
  </si>
  <si>
    <t>План</t>
  </si>
  <si>
    <t>Факт</t>
  </si>
  <si>
    <t>% исполниния</t>
  </si>
  <si>
    <t>ВСЕГО</t>
  </si>
  <si>
    <t>НАЛОГОВЫЕ и НЕНАЛОГОВЫЕ ПЛАТЕЖИ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</si>
  <si>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(сумма платежа, перерасчеты, недоимка и задолженность по соответствующему платежу, в том числе отмененному)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</si>
  <si>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(пени по соответствующему платежу)</t>
  </si>
  <si>
    <t>Налог на доходы с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ст. 227,227.1 и 228 НК РФ (суммы денежных взысканий (штрафов) по соответствующему платежу, согласно законодательству Российской Федерации</t>
  </si>
  <si>
    <t>НАЛОГИ НА СОВОКУПНЫЙ ДОХОД</t>
  </si>
  <si>
    <t>НАЛОГИ НА ИМУЩЕСТВО</t>
  </si>
  <si>
    <t>Налоги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</si>
  <si>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</si>
  <si>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</si>
  <si>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</si>
  <si>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</si>
  <si>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(перерасчеты), недоимка  и задолженность по соответствующему платежу,   в том числе по отмененному)</t>
  </si>
  <si>
    <t>Земельный налог с организаций, обладающих земельным участком, расположенным расположенных в границах  сельских поселений (сумма платежа (пени  по соответствующему платежу)</t>
  </si>
  <si>
    <t>Земельный налог с физических лиц</t>
  </si>
  <si>
    <t>Земельный налог с физических лиц, обладающих земельным участком, расположенным расположенных в границах  сельских поселений (пени по соответствующему платежу)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</si>
  <si>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поселений, за исключением земельных участков муниципальных, бюджетных и автономных учреждений</t>
  </si>
  <si>
    <t>0000</t>
  </si>
  <si>
    <t>БЕЗВОЗМЕЗДНЫЕ ПОСТУПЛЕНИЯ</t>
  </si>
  <si>
    <t>Дотации бюджетам поселений на выравнивание бюджетной обеспеченности</t>
  </si>
  <si>
    <t>0315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</si>
  <si>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</si>
  <si>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0201</t>
  </si>
  <si>
    <t>Иные межбюджетные трансферты</t>
  </si>
  <si>
    <t>0401</t>
  </si>
  <si>
    <t>0404</t>
  </si>
  <si>
    <t>Адм.</t>
  </si>
  <si>
    <t>001</t>
  </si>
  <si>
    <t>Приложение № 3</t>
  </si>
  <si>
    <t>Наименование</t>
  </si>
  <si>
    <t>Общегосударственные вопросы</t>
  </si>
  <si>
    <t>01 03</t>
  </si>
  <si>
    <t>51 0 01 00400</t>
  </si>
  <si>
    <t>51 0 01 00800</t>
  </si>
  <si>
    <t>51 0 01 00700</t>
  </si>
  <si>
    <t>Другие общегосударственные вопросы</t>
  </si>
  <si>
    <t>01 13</t>
  </si>
  <si>
    <t>51 0 01 00900</t>
  </si>
  <si>
    <t>Национальная оборона</t>
  </si>
  <si>
    <t>02 03</t>
  </si>
  <si>
    <t>99 9 00 51180</t>
  </si>
  <si>
    <t>Национальная безопасность и правоохранительная деятельность</t>
  </si>
  <si>
    <t>03 09</t>
  </si>
  <si>
    <t>10 0 01 00100</t>
  </si>
  <si>
    <t>10 0 01 00200</t>
  </si>
  <si>
    <t>Национальная экономика</t>
  </si>
  <si>
    <t>04 09</t>
  </si>
  <si>
    <t>24 1 03 01010</t>
  </si>
  <si>
    <t>24 1 03 01030</t>
  </si>
  <si>
    <t>Жилищно-коммунальное хозяйство</t>
  </si>
  <si>
    <t>Коммунальное хозяйство</t>
  </si>
  <si>
    <t>05 02</t>
  </si>
  <si>
    <t>05 1 03 01000</t>
  </si>
  <si>
    <t>05 1 06 01000</t>
  </si>
  <si>
    <t>Благоустройство</t>
  </si>
  <si>
    <t>05 03</t>
  </si>
  <si>
    <t>48 0 01 00110</t>
  </si>
  <si>
    <t>48 0 01 00120</t>
  </si>
  <si>
    <t>48 0 01 00210</t>
  </si>
  <si>
    <t>48 0 01 00230</t>
  </si>
  <si>
    <t>51 0 01 00500</t>
  </si>
  <si>
    <t>Культура</t>
  </si>
  <si>
    <t>08 01</t>
  </si>
  <si>
    <t>11 0 03 02500</t>
  </si>
  <si>
    <t>Социальная политика</t>
  </si>
  <si>
    <t>10 03</t>
  </si>
  <si>
    <t>03 1 01 00200</t>
  </si>
  <si>
    <t>03 1 01 00100</t>
  </si>
  <si>
    <t>03 1 02 01500</t>
  </si>
  <si>
    <t>Физическая культура и спорт</t>
  </si>
  <si>
    <t>11 01</t>
  </si>
  <si>
    <t>13 1 01 01500</t>
  </si>
  <si>
    <t>Налог, взимаемый с налогоплательщиков, выбравших в качестве объекта налогообложения доходы ( сумма платежа (перерасчеты, недоимка и задолженность по соответствующему платежу, в том числе отмененному)</t>
  </si>
  <si>
    <t>ЕДИНЫЙ СЕЛЬСКОХОЗЯЙСТВЕННЫЙ НАЛОГ</t>
  </si>
  <si>
    <t>Единый сельскохозяйственный налог ( сумма платежа (пени по соответствующему платежу, в том числе отмененному)</t>
  </si>
  <si>
    <t>Единый сельскохозяйственный налог ( сумма платежа (перерасчеты, недоимка и задолженность по соответствующему платежу, в том числе отмененному</t>
  </si>
  <si>
    <t>Единый сельскохозяйственный налог  (суммы денежных взысканий (штрафов) по соответствующему платежу, согласно законодательству РФ)</t>
  </si>
  <si>
    <t xml:space="preserve">Прочие субсидии бюджетам сельских поселений </t>
  </si>
  <si>
    <t>0406</t>
  </si>
  <si>
    <t>Прочие безвозмездные поступления в бюджеты сельских поселений</t>
  </si>
  <si>
    <t>9000</t>
  </si>
  <si>
    <t xml:space="preserve"> 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«Обеспечение доступным и камфортабельным жильем и коммунальными услугами населения  Людиновского района)</t>
  </si>
  <si>
    <t>Межбюджетные трансферты, передаваемые  бюджетам сельских поселений из бюджета МР на осуществление части полномочий по решению вопросов местного значения, в соответствии с заключенными соглашенями ( в рамках МП «Развитие дорожного хозяйства в Людиновском районе)</t>
  </si>
  <si>
    <t>Прочие межбюджетные трансферты, передаваемые  бюджетам поселений из бюджета МР на реализацию проектов развития общественной инфраструктуры муниципальных образований Людиновского района, основанных на местных инициативах</t>
  </si>
  <si>
    <t>Приложение № 2</t>
  </si>
  <si>
    <t>ИСПОЛНЕННИЕ  ДОХОДОВ  БЮДЖЕТА</t>
  </si>
  <si>
    <t>Приложение № 1</t>
  </si>
  <si>
    <t>182</t>
  </si>
  <si>
    <t>0100</t>
  </si>
  <si>
    <t>0123</t>
  </si>
  <si>
    <t>0131</t>
  </si>
  <si>
    <t>2300</t>
  </si>
  <si>
    <t>28 0 01 01000</t>
  </si>
  <si>
    <t>66 0 00 02000</t>
  </si>
  <si>
    <t>48 0 01 00240</t>
  </si>
  <si>
    <t>002400</t>
  </si>
  <si>
    <t>51 0 21 01000</t>
  </si>
  <si>
    <t>% исполнения</t>
  </si>
  <si>
    <t>НАЛОГ НА ДОХОДЫ ФИЗИЧЕСКИХ ЛИЦ</t>
  </si>
  <si>
    <t>Налог на доходы физических лиц, с доходов, полученным физическим лицом в соответсвии со ст. 228 НК РФ</t>
  </si>
  <si>
    <t>Налог, взимаемый с налогоплательщиков, выбравших в качестве объекта налогообложения доходы (пени по соответствующему платежу</t>
  </si>
  <si>
    <t>ДОХОДЫ ОТ ИСПОЛЬЗОВАНИЯ ИМУЩЕСТВА, НАХОДЯЩЕГОСЯ В ГОСУДАРСТВЕННОЙ И МУНИЦИПАЛЬНОЙ СОБСТВЕННОСТИ</t>
  </si>
  <si>
    <t>ДОХОДЫ ОТ 0КАЗАНИЯ ПЛАТНЫХ УСЛУГ И КОМПЕНСАЦИИ ЗАТРАТ ГОСУДАРСТВА</t>
  </si>
  <si>
    <t>Доходы, поступающие в порядке возмещения расходов, понесенных в связи с эксплуатацией имущества сельских поселений</t>
  </si>
  <si>
    <t>Налог, взимаемый в связи с применением упрощенной системы налогообложения</t>
  </si>
  <si>
    <t>"Об исполнении бюджета сельского поселения за 2020г"</t>
  </si>
  <si>
    <t>государственного управления, отноящихся  к доходам бюджета за 2020 год</t>
  </si>
  <si>
    <t>Муниципальное образование сельского поселения " Село Букань"</t>
  </si>
  <si>
    <t xml:space="preserve">  Учреждение: Администрация (исполнительно-распорядительный орган) сельского поселения "Село Букань"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</si>
  <si>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</si>
  <si>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</si>
  <si>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Депутаты представительного органа муниципального образования</t>
  </si>
  <si>
    <t>51 0 01 00300</t>
  </si>
  <si>
    <t xml:space="preserve">      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</si>
  <si>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</si>
  <si>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 xml:space="preserve">          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</si>
  <si>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</si>
  <si>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</si>
  <si>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Центральный аппарат</t>
  </si>
  <si>
    <t xml:space="preserve">        Фонд оплаты труда государственных (муниципальных) органов</t>
  </si>
  <si>
    <t>121</t>
  </si>
  <si>
    <t xml:space="preserve">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</si>
  <si>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</si>
  <si>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 xml:space="preserve">        Прочая закупка товаров, работ и услуг</t>
  </si>
  <si>
    <t>244</t>
  </si>
  <si>
    <t xml:space="preserve">        Уплата иных платежей</t>
  </si>
  <si>
    <t>853</t>
  </si>
  <si>
    <t xml:space="preserve">      Глава местной администрации (исполнительно-распорядительного органа муниципального образования)</t>
  </si>
  <si>
    <t xml:space="preserve">    Обеспечение проведения выборов и референдумов</t>
  </si>
  <si>
    <t>0107</t>
  </si>
  <si>
    <t xml:space="preserve">      Непрограммные расходы (Проведение выборов и референдумов представительных органов муниципального образования)</t>
  </si>
  <si>
    <t>66 0 00 01000</t>
  </si>
  <si>
    <t xml:space="preserve">        Специальные расходы</t>
  </si>
  <si>
    <t>880</t>
  </si>
  <si>
    <t xml:space="preserve">    Резервные фонды</t>
  </si>
  <si>
    <t>0111</t>
  </si>
  <si>
    <t xml:space="preserve">      Резервный фонд администрации сельского поселения</t>
  </si>
  <si>
    <t xml:space="preserve">        Резервные средства</t>
  </si>
  <si>
    <t>870</t>
  </si>
  <si>
    <t xml:space="preserve">    Другие общегосударственные вопросы</t>
  </si>
  <si>
    <t>0113</t>
  </si>
  <si>
    <t xml:space="preserve">      Реализация государственных функций, связанных с общегосударственными вопросами</t>
  </si>
  <si>
    <t xml:space="preserve">        Уплата прочих налогов, сборов</t>
  </si>
  <si>
    <t>852</t>
  </si>
  <si>
    <t xml:space="preserve">    Мобилизационная и вневойсковая подготовка</t>
  </si>
  <si>
    <t>0203</t>
  </si>
  <si>
    <t xml:space="preserve">      Осуществление первичного воинского учета на территориях, где отсутствуют военные комиссариаты</t>
  </si>
  <si>
    <t>20-51180-00000-00000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</si>
  <si>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</si>
  <si>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</si>
  <si>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Опахивание населенных пунктов минерализованной полосой</t>
  </si>
  <si>
    <t xml:space="preserve">      Предупреждение и ликвидация пожаров</t>
  </si>
  <si>
    <t xml:space="preserve">    Дорожное хозяйство (дорожные фонды)</t>
  </si>
  <si>
    <t>0409</t>
  </si>
  <si>
    <t xml:space="preserve">      Текущий ремонт и содержание автомобильных дорог общего пользования (чистка дорог от снега)</t>
  </si>
  <si>
    <t xml:space="preserve">      Текущий ремонт и содержание автомобильных дорог общего пользования (грейдирование дорог)</t>
  </si>
  <si>
    <t>24 1 03 01020</t>
  </si>
  <si>
    <t xml:space="preserve">      Текущий ремонт и содержание автомобильных дорог общего пользования (текущий ремонт)</t>
  </si>
  <si>
    <t xml:space="preserve">    Коммунальное хозяйство</t>
  </si>
  <si>
    <t>0502</t>
  </si>
  <si>
    <t xml:space="preserve">      Разработка ПСД, строительство, капитальный ремонт, содержание канализационных сетей</t>
  </si>
  <si>
    <t xml:space="preserve">      Проведение мероприятий по нормативному содержанию независимых источников водоснабжения в поселениях</t>
  </si>
  <si>
    <t xml:space="preserve">      Обеспечение непрерывности эксплуатации, технического обслуживания и безопасности ГТС путем выполнения комплекса мероприятий по содержанию и поддержанию ГТС в нормативном состоянии</t>
  </si>
  <si>
    <t xml:space="preserve">      Непрограммные расходы (Содержание газопровода)</t>
  </si>
  <si>
    <t xml:space="preserve">    Благоустройство</t>
  </si>
  <si>
    <t>0503</t>
  </si>
  <si>
    <t xml:space="preserve">      Потребление электроэнергии объектами уличного освещения</t>
  </si>
  <si>
    <t xml:space="preserve">      Содержание объектов уличного освещения</t>
  </si>
  <si>
    <t xml:space="preserve">      Содержание в чистоте территории сельского поселения</t>
  </si>
  <si>
    <t xml:space="preserve">      Обрезка и спиливание деревьев</t>
  </si>
  <si>
    <t>48 0 01 00220</t>
  </si>
  <si>
    <t xml:space="preserve">      Содержание и ремонт пешеходных дорожек и тротуаров, детских спортивных площадок</t>
  </si>
  <si>
    <t xml:space="preserve">      Благоустройство площадки для отдыха в селе Букань</t>
  </si>
  <si>
    <t xml:space="preserve">      Ремонт ГТС</t>
  </si>
  <si>
    <t>48 0 01 00270</t>
  </si>
  <si>
    <t xml:space="preserve">      Планировка объездной дороги в СП "Село Букань"</t>
  </si>
  <si>
    <t>48 0 01 00280</t>
  </si>
  <si>
    <t xml:space="preserve">      Устройство сцены в СП "Село Букань"</t>
  </si>
  <si>
    <t>48 0 01 00290</t>
  </si>
  <si>
    <t xml:space="preserve">      Реализация проектов развития общественной инфраструктуры муниципальных образований.основанных на местных инициативах</t>
  </si>
  <si>
    <t>51 0 21 00240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</si>
  <si>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</t>
  </si>
  <si>
    <t xml:space="preserve">      Реализация проектов развития общественной инфраструктуры муниципальных образований Людиновского района, основанных на местных инициативах (Ремонт спортивной площадки в селе Букань Людиновского района)</t>
  </si>
  <si>
    <t>51 0 21 01100</t>
  </si>
  <si>
    <t>0200</t>
  </si>
  <si>
    <t xml:space="preserve">    Профессиональная подготовка, переподготовка и повышение квалификации</t>
  </si>
  <si>
    <t>0705</t>
  </si>
  <si>
    <t xml:space="preserve">      Профессиональная подготовка, переподготовка и повышение квалификации</t>
  </si>
  <si>
    <t xml:space="preserve">    Социальное обеспечение населения</t>
  </si>
  <si>
    <t>1003</t>
  </si>
  <si>
    <t xml:space="preserve">      Публичные нормативные социальные выплаты гражданам</t>
  </si>
  <si>
    <t xml:space="preserve">        Иные выплаты населению</t>
  </si>
  <si>
    <t>360</t>
  </si>
  <si>
    <t xml:space="preserve">      Пособия по социальной помощи населению</t>
  </si>
  <si>
    <t xml:space="preserve">        Иные пенсии, социальные доплаты к пенсиям</t>
  </si>
  <si>
    <t>312</t>
  </si>
  <si>
    <t xml:space="preserve">  Учреждение: Администрация муниципального района "Город Людиново и Людиновский район"</t>
  </si>
  <si>
    <t xml:space="preserve">      Социальная поддержка работников культуры, проживающих и работающих в сельской местности</t>
  </si>
  <si>
    <t xml:space="preserve">        Иные межбюджетные трансферты</t>
  </si>
  <si>
    <t>540</t>
  </si>
  <si>
    <t xml:space="preserve">    Физическая культура</t>
  </si>
  <si>
    <t>1101</t>
  </si>
  <si>
    <t xml:space="preserve">      Развитие физической культуры и спорта в сельских поселениях Людиновского района</t>
  </si>
  <si>
    <t xml:space="preserve">  Учреждение: Отдел культуры администрации муниципального района "Город Людиново и Людиновский район"</t>
  </si>
  <si>
    <t xml:space="preserve">    Культура</t>
  </si>
  <si>
    <t>0801</t>
  </si>
  <si>
    <t xml:space="preserve">      Содержание казенных учреждений культуры сельских поселений</t>
  </si>
  <si>
    <t>Итого</t>
  </si>
  <si>
    <t>Ведомство</t>
  </si>
  <si>
    <t>Подраздел</t>
  </si>
  <si>
    <t>Целевая статья</t>
  </si>
  <si>
    <t>Вид расхода</t>
  </si>
  <si>
    <t>ДОП.класс</t>
  </si>
  <si>
    <t>Уточненные ассигнования на 2020 год</t>
  </si>
  <si>
    <t>Исполнено</t>
  </si>
  <si>
    <t>Ведомственная целевая программа "Совершенствование системы управления органами местного самоуправления сельского поселения "Село Букань"</t>
  </si>
  <si>
    <t>Муниципальное программа "Безопасность жизнедеятельности населения на территории сельского поселения "Село Букань"</t>
  </si>
  <si>
    <t>Муниципальная программа "Чистая вода в Калужской области"</t>
  </si>
  <si>
    <t>Исполнение расходов бюджета</t>
  </si>
  <si>
    <t>по разделам и подразделам классификации расходов бюджетов</t>
  </si>
  <si>
    <t>Код</t>
  </si>
  <si>
    <t>РАСХОДЫ</t>
  </si>
  <si>
    <t>Функционирование законодательных (представительных) органов государственной власти си представительных органов муниципальных образований</t>
  </si>
  <si>
    <t xml:space="preserve"> 01 04</t>
  </si>
  <si>
    <t xml:space="preserve">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</si>
  <si>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Мобилизация и вневойсковая подготовка</t>
  </si>
  <si>
    <t>Предупреждение и ликвидация последствий чрезвычайных ситуаций природного и техногенного характера, гражданская оборона</t>
  </si>
  <si>
    <t>Дорожное  хозяйство</t>
  </si>
  <si>
    <t>Иные междбюджетные трансферты</t>
  </si>
  <si>
    <t>Иные выплаты населению</t>
  </si>
  <si>
    <t>Иные социальные выплаты</t>
  </si>
  <si>
    <t>ВСЕГО РАСХОДОВ</t>
  </si>
  <si>
    <t xml:space="preserve">                                                                                                            </t>
  </si>
  <si>
    <t>Переподготовка, повышение квалификации</t>
  </si>
  <si>
    <t>01 07</t>
  </si>
  <si>
    <t>проведение выборов</t>
  </si>
  <si>
    <t xml:space="preserve">          Исполнение по межбюджетным трансфертам, передаваемых бюджету</t>
  </si>
  <si>
    <t xml:space="preserve">муниципального района из бюджета поселения на осуществление части полномочий </t>
  </si>
  <si>
    <t>№ п/п</t>
  </si>
  <si>
    <t>Наименование вида межбюджетных трансфертов</t>
  </si>
  <si>
    <t>Межбюджетные трансферты - всего</t>
  </si>
  <si>
    <t>В том числе</t>
  </si>
  <si>
    <t xml:space="preserve">Иные межбюджетные трансферты по созданию условий для организации на обеспечение жителей поселения услугами организаций культуры </t>
  </si>
  <si>
    <t>Иные межбюджетные трансферты по созданию условий для развития на территории поселения  массовой физической культуры и спорта</t>
  </si>
  <si>
    <t>Иные межбюджетные трансферты по исполнению полномочий поселений на оказание поддержки специалистов, работающих в сельской местности, а также  вышедших на пенсию в соответствии с Законом Калужской области от 30.12.2004 № 13-ОЗ</t>
  </si>
  <si>
    <t>1.1</t>
  </si>
  <si>
    <t>Всего 2020год</t>
  </si>
  <si>
    <t>Исполнено на 01.01.2021</t>
  </si>
  <si>
    <t xml:space="preserve">          Исполнение по межбюджетным трансфертам, представляемых бюджету</t>
  </si>
  <si>
    <t>Безвозмездные поступления-всего всего</t>
  </si>
  <si>
    <t>Дотации бюджетам РФ и муниципальных образований</t>
  </si>
  <si>
    <t>Дотации бюджетам поселения на выравнивание бюджетной обеспеченности</t>
  </si>
  <si>
    <t>Субсидии бюджетам бюджетной системы РФ (межбюджетные субсидии)</t>
  </si>
  <si>
    <t>Прочие субсидии  бюджетам сельских поселений</t>
  </si>
  <si>
    <t xml:space="preserve">Субвенция бюджетам РФ и муниципальных образований </t>
  </si>
  <si>
    <t>В том числе:</t>
  </si>
  <si>
    <t>Субвенция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</si>
  <si>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поселения</t>
  </si>
  <si>
    <t>Безвозмездные поступления в бюджеты поселений</t>
  </si>
  <si>
    <t>Прочие безвозмездные поступления в бюджеты поселений</t>
  </si>
  <si>
    <t>2.1</t>
  </si>
  <si>
    <t>3.1</t>
  </si>
  <si>
    <t>4.1</t>
  </si>
  <si>
    <t>5.1</t>
  </si>
  <si>
    <t xml:space="preserve">                            сельского поселения «Село Букань» в 2020году.</t>
  </si>
  <si>
    <t>Исполнено на 01.01.2021год</t>
  </si>
  <si>
    <t>Код классификации</t>
  </si>
  <si>
    <t>Наименование источников финансирования дефицита бюджета</t>
  </si>
  <si>
    <t>Уменьшение  прочих остатков денежных средств субъектов Российской Федерации</t>
  </si>
  <si>
    <t>Код классификацми</t>
  </si>
  <si>
    <t>01050201100000510</t>
  </si>
  <si>
    <t>-11613,35</t>
  </si>
  <si>
    <t xml:space="preserve"> Исполнение источников финансирования дефицита бюджета</t>
  </si>
  <si>
    <t>сельского поселения «Село Букань» за 2019год по кодам групп, подгрупп, статей,</t>
  </si>
  <si>
    <t>Изменение остатков средств на счета по учету средств бюджета</t>
  </si>
  <si>
    <t>Увеличение остатков средств бюджета</t>
  </si>
  <si>
    <t>Увеличение остатков прочих средств бюджета</t>
  </si>
  <si>
    <t xml:space="preserve">Увеличение прочих остатков  денежных средств бюджетов </t>
  </si>
  <si>
    <t>Увеличение остатков прочих денежных средств бюджетов субъектов Российской Федерации</t>
  </si>
  <si>
    <t>Уменьшение остатков средств бюджета</t>
  </si>
  <si>
    <t>Уменьшение прочих  остатков денежных средств бюджета</t>
  </si>
  <si>
    <t>Уменьшение остатков прочих денежных средств бюджетов субъектов Российской Федерации</t>
  </si>
  <si>
    <t>,</t>
  </si>
  <si>
    <t>Приложение № 4</t>
  </si>
  <si>
    <t>Приложение № 5</t>
  </si>
  <si>
    <t>Приложение № 7</t>
  </si>
  <si>
    <t>Приложение № 6</t>
  </si>
  <si>
    <t>сельского поселения "Село Букань" за 2020год</t>
  </si>
  <si>
    <t>Исполнение расходов бюджета сельского поселения "Село Букань" за 2020год по ведомственной структуре расходов</t>
  </si>
  <si>
    <t xml:space="preserve">                               по решению вопросов значения на 2020год</t>
  </si>
  <si>
    <t>010500000000000000</t>
  </si>
  <si>
    <t>010500000000000500</t>
  </si>
  <si>
    <t>010500000000000510</t>
  </si>
  <si>
    <t>010500000000000600</t>
  </si>
  <si>
    <t>0105000000000006100</t>
  </si>
  <si>
    <t>за 2020 год по кодам классификации источников финансирования бюджета</t>
  </si>
  <si>
    <t xml:space="preserve">Исполнение источников финансирования дефицита бюджета сельского поселения «Село Букань» </t>
  </si>
  <si>
    <t>к  решению Сельской Думы СП "Село Букань</t>
  </si>
  <si>
    <t>от"23" апреля 2021г.  № 10</t>
  </si>
  <si>
    <t>Приложение №8</t>
  </si>
  <si>
    <t xml:space="preserve">видов источников финансирования дефицитов бюджетов классификации операций сектора государственного </t>
  </si>
  <si>
    <t xml:space="preserve">                                                управления, относящихся к источникам финансирования  дефицитов бюджетов.</t>
  </si>
</sst>
</file>

<file path=xl/styles.xml><?xml version="1.0" encoding="utf-8"?>
<styleSheet xmlns="http://schemas.openxmlformats.org/spreadsheetml/2006/main">
  <numFmts count="2">
    <numFmt numFmtId="164" formatCode="#,##0.00\ _₽"/>
    <numFmt numFmtId="165" formatCode="0000"/>
  </numFmts>
  <fonts count="10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4" fillId="0" borderId="3">
      <alignment horizontal="left" vertical="top" wrapText="1"/>
    </xf>
    <xf numFmtId="4" fontId="4" fillId="2" borderId="3">
      <alignment horizontal="right" vertical="top" shrinkToFit="1"/>
    </xf>
    <xf numFmtId="4" fontId="4" fillId="0" borderId="3">
      <alignment horizontal="right" vertical="top" shrinkToFit="1"/>
    </xf>
    <xf numFmtId="0" fontId="5" fillId="0" borderId="4">
      <alignment horizontal="left"/>
    </xf>
    <xf numFmtId="4" fontId="5" fillId="3" borderId="3">
      <alignment horizontal="right" vertical="top" shrinkToFit="1"/>
    </xf>
    <xf numFmtId="0" fontId="5" fillId="0" borderId="5">
      <alignment horizontal="center" vertical="center" wrapText="1"/>
    </xf>
    <xf numFmtId="0" fontId="4" fillId="0" borderId="3">
      <alignment horizontal="center" vertical="center" shrinkToFit="1"/>
    </xf>
  </cellStyleXfs>
  <cellXfs count="84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justify" vertical="justify" wrapText="1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justify" vertical="justify" wrapText="1"/>
    </xf>
    <xf numFmtId="10" fontId="1" fillId="0" borderId="2" xfId="0" applyNumberFormat="1" applyFont="1" applyBorder="1" applyAlignment="1">
      <alignment horizontal="justify" vertical="justify" wrapText="1"/>
    </xf>
    <xf numFmtId="165" fontId="1" fillId="0" borderId="2" xfId="0" applyNumberFormat="1" applyFont="1" applyBorder="1" applyAlignment="1">
      <alignment horizontal="justify" vertical="justify" wrapText="1"/>
    </xf>
    <xf numFmtId="164" fontId="3" fillId="0" borderId="2" xfId="0" applyNumberFormat="1" applyFont="1" applyBorder="1" applyAlignment="1">
      <alignment horizontal="justify" vertical="justify"/>
    </xf>
    <xf numFmtId="49" fontId="1" fillId="0" borderId="2" xfId="0" applyNumberFormat="1" applyFont="1" applyBorder="1" applyAlignment="1">
      <alignment horizontal="justify" vertical="justify" wrapText="1"/>
    </xf>
    <xf numFmtId="0" fontId="3" fillId="0" borderId="2" xfId="0" applyFont="1" applyBorder="1" applyAlignment="1">
      <alignment wrapText="1"/>
    </xf>
    <xf numFmtId="10" fontId="1" fillId="0" borderId="2" xfId="0" applyNumberFormat="1" applyFont="1" applyFill="1" applyBorder="1" applyAlignment="1">
      <alignment horizontal="justify" vertical="justify" wrapText="1"/>
    </xf>
    <xf numFmtId="0" fontId="3" fillId="0" borderId="0" xfId="0" applyFont="1" applyAlignment="1">
      <alignment horizontal="left"/>
    </xf>
    <xf numFmtId="0" fontId="0" fillId="0" borderId="2" xfId="0" applyBorder="1" applyAlignment="1">
      <alignment vertical="justify" wrapText="1"/>
    </xf>
    <xf numFmtId="49" fontId="1" fillId="0" borderId="2" xfId="0" applyNumberFormat="1" applyFont="1" applyBorder="1" applyAlignment="1">
      <alignment vertical="justify" wrapText="1"/>
    </xf>
    <xf numFmtId="49" fontId="3" fillId="0" borderId="2" xfId="0" applyNumberFormat="1" applyFont="1" applyBorder="1" applyAlignment="1">
      <alignment vertical="justify" wrapText="1"/>
    </xf>
    <xf numFmtId="0" fontId="4" fillId="0" borderId="3" xfId="1" quotePrefix="1" applyNumberFormat="1" applyProtection="1">
      <alignment horizontal="left" vertical="top" wrapText="1"/>
    </xf>
    <xf numFmtId="0" fontId="4" fillId="0" borderId="3" xfId="1" applyNumberFormat="1" applyProtection="1">
      <alignment horizontal="left" vertical="top" wrapText="1"/>
    </xf>
    <xf numFmtId="4" fontId="4" fillId="2" borderId="3" xfId="2" applyNumberFormat="1" applyProtection="1">
      <alignment horizontal="right" vertical="top" shrinkToFit="1"/>
    </xf>
    <xf numFmtId="4" fontId="4" fillId="0" borderId="3" xfId="3" applyNumberFormat="1" applyProtection="1">
      <alignment horizontal="right" vertical="top" shrinkToFit="1"/>
    </xf>
    <xf numFmtId="0" fontId="5" fillId="0" borderId="4" xfId="4" applyNumberFormat="1" applyProtection="1">
      <alignment horizontal="left"/>
    </xf>
    <xf numFmtId="4" fontId="5" fillId="3" borderId="3" xfId="5" applyNumberFormat="1" applyProtection="1">
      <alignment horizontal="right" vertical="top" shrinkToFit="1"/>
    </xf>
    <xf numFmtId="0" fontId="4" fillId="0" borderId="3" xfId="7" applyNumberFormat="1" applyProtection="1">
      <alignment horizontal="center" vertical="center" shrinkToFit="1"/>
    </xf>
    <xf numFmtId="4" fontId="4" fillId="2" borderId="3" xfId="2" applyNumberFormat="1" applyFont="1" applyProtection="1">
      <alignment horizontal="right" vertical="top" shrinkToFit="1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right" wrapText="1"/>
    </xf>
    <xf numFmtId="0" fontId="7" fillId="0" borderId="9" xfId="0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4" fontId="6" fillId="0" borderId="9" xfId="0" applyNumberFormat="1" applyFont="1" applyBorder="1" applyAlignment="1">
      <alignment horizontal="right" wrapText="1"/>
    </xf>
    <xf numFmtId="4" fontId="7" fillId="0" borderId="9" xfId="0" applyNumberFormat="1" applyFont="1" applyBorder="1" applyAlignment="1">
      <alignment horizontal="right" wrapText="1"/>
    </xf>
    <xf numFmtId="4" fontId="8" fillId="2" borderId="3" xfId="2" applyNumberFormat="1" applyFont="1" applyProtection="1">
      <alignment horizontal="right" vertical="top" shrinkToFi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8" xfId="0" applyNumberFormat="1" applyFont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14" fontId="6" fillId="0" borderId="8" xfId="0" applyNumberFormat="1" applyFont="1" applyBorder="1" applyAlignment="1">
      <alignment vertical="top" wrapText="1"/>
    </xf>
    <xf numFmtId="4" fontId="6" fillId="0" borderId="9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4" fontId="7" fillId="0" borderId="9" xfId="0" applyNumberFormat="1" applyFont="1" applyBorder="1" applyAlignment="1">
      <alignment horizontal="center" wrapText="1"/>
    </xf>
    <xf numFmtId="4" fontId="6" fillId="0" borderId="9" xfId="0" applyNumberFormat="1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" fontId="0" fillId="0" borderId="9" xfId="0" applyNumberFormat="1" applyBorder="1" applyAlignment="1">
      <alignment horizontal="center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4" fontId="9" fillId="0" borderId="9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/>
    <xf numFmtId="0" fontId="3" fillId="0" borderId="2" xfId="0" applyFont="1" applyBorder="1" applyAlignment="1"/>
    <xf numFmtId="0" fontId="5" fillId="0" borderId="5" xfId="6" applyNumberFormat="1" applyProtection="1">
      <alignment horizontal="center" vertical="center" wrapText="1"/>
    </xf>
    <xf numFmtId="0" fontId="5" fillId="0" borderId="6" xfId="6" applyNumberFormat="1" applyBorder="1" applyProtection="1">
      <alignment horizontal="center" vertical="center" wrapText="1"/>
    </xf>
    <xf numFmtId="0" fontId="6" fillId="0" borderId="13" xfId="0" applyFont="1" applyBorder="1"/>
    <xf numFmtId="0" fontId="6" fillId="0" borderId="0" xfId="0" applyFont="1" applyAlignment="1">
      <alignment horizontal="center"/>
    </xf>
    <xf numFmtId="0" fontId="6" fillId="0" borderId="12" xfId="0" applyFont="1" applyBorder="1" applyAlignment="1">
      <alignment wrapText="1"/>
    </xf>
    <xf numFmtId="0" fontId="6" fillId="0" borderId="8" xfId="0" applyFont="1" applyBorder="1" applyAlignment="1">
      <alignment wrapText="1"/>
    </xf>
    <xf numFmtId="4" fontId="6" fillId="0" borderId="12" xfId="0" applyNumberFormat="1" applyFont="1" applyBorder="1" applyAlignment="1">
      <alignment horizontal="right" wrapText="1"/>
    </xf>
    <xf numFmtId="4" fontId="6" fillId="0" borderId="8" xfId="0" applyNumberFormat="1" applyFont="1" applyBorder="1" applyAlignment="1">
      <alignment horizontal="right" wrapText="1"/>
    </xf>
    <xf numFmtId="0" fontId="7" fillId="0" borderId="12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4" fontId="7" fillId="0" borderId="12" xfId="0" applyNumberFormat="1" applyFont="1" applyBorder="1" applyAlignment="1">
      <alignment horizontal="center" wrapText="1"/>
    </xf>
    <xf numFmtId="4" fontId="7" fillId="0" borderId="8" xfId="0" applyNumberFormat="1" applyFont="1" applyBorder="1" applyAlignment="1">
      <alignment horizontal="center" wrapText="1"/>
    </xf>
  </cellXfs>
  <cellStyles count="8">
    <cellStyle name="st24" xfId="6"/>
    <cellStyle name="xl23" xfId="7"/>
    <cellStyle name="xl24" xfId="4"/>
    <cellStyle name="xl31" xfId="5"/>
    <cellStyle name="xl34" xfId="1"/>
    <cellStyle name="xl36" xfId="2"/>
    <cellStyle name="xl38" xfId="3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9"/>
  <sheetViews>
    <sheetView workbookViewId="0">
      <selection activeCell="B2" sqref="B2:G5"/>
    </sheetView>
  </sheetViews>
  <sheetFormatPr defaultRowHeight="14.5"/>
  <cols>
    <col min="1" max="1" width="36.36328125" customWidth="1"/>
    <col min="2" max="2" width="10.08984375" customWidth="1"/>
    <col min="3" max="3" width="5.08984375" customWidth="1"/>
    <col min="4" max="4" width="3.6328125" customWidth="1"/>
    <col min="5" max="6" width="12" customWidth="1"/>
    <col min="7" max="7" width="10.81640625" customWidth="1"/>
  </cols>
  <sheetData>
    <row r="1" spans="1:7">
      <c r="A1" s="3"/>
      <c r="B1" s="3"/>
      <c r="C1" s="3"/>
      <c r="D1" s="3"/>
      <c r="E1" s="3"/>
      <c r="F1" s="3"/>
      <c r="G1" s="3"/>
    </row>
    <row r="2" spans="1:7">
      <c r="A2" s="4"/>
      <c r="B2" s="17" t="s">
        <v>93</v>
      </c>
      <c r="C2" s="17"/>
      <c r="D2" s="17"/>
      <c r="E2" s="17"/>
      <c r="F2" s="17"/>
      <c r="G2" s="4"/>
    </row>
    <row r="3" spans="1:7">
      <c r="A3" s="4"/>
      <c r="B3" s="17" t="s">
        <v>306</v>
      </c>
      <c r="C3" s="17"/>
      <c r="D3" s="17"/>
      <c r="E3" s="17"/>
      <c r="F3" s="17"/>
      <c r="G3" s="4"/>
    </row>
    <row r="4" spans="1:7">
      <c r="A4" s="4"/>
      <c r="B4" s="17" t="s">
        <v>114</v>
      </c>
      <c r="C4" s="17"/>
      <c r="D4" s="17"/>
      <c r="E4" s="17"/>
      <c r="F4" s="17"/>
      <c r="G4" s="4"/>
    </row>
    <row r="5" spans="1:7">
      <c r="A5" s="4"/>
      <c r="B5" s="17" t="s">
        <v>307</v>
      </c>
      <c r="C5" s="17"/>
      <c r="D5" s="17"/>
      <c r="E5" s="17"/>
      <c r="F5" s="17"/>
      <c r="G5" s="4"/>
    </row>
    <row r="6" spans="1:7">
      <c r="A6" s="69" t="s">
        <v>94</v>
      </c>
      <c r="B6" s="69"/>
      <c r="C6" s="69"/>
      <c r="D6" s="69"/>
      <c r="E6" s="5"/>
      <c r="F6" s="4"/>
      <c r="G6" s="4"/>
    </row>
    <row r="7" spans="1:7">
      <c r="A7" s="70" t="s">
        <v>0</v>
      </c>
      <c r="B7" s="70"/>
      <c r="C7" s="70"/>
      <c r="D7" s="71"/>
      <c r="E7" s="71"/>
      <c r="F7" s="71"/>
      <c r="G7" s="71"/>
    </row>
    <row r="8" spans="1:7" ht="15" customHeight="1">
      <c r="A8" s="70" t="s">
        <v>115</v>
      </c>
      <c r="B8" s="71"/>
      <c r="C8" s="71"/>
      <c r="D8" s="71"/>
      <c r="E8" s="71"/>
      <c r="F8" s="71"/>
      <c r="G8" s="71"/>
    </row>
    <row r="9" spans="1:7">
      <c r="A9" s="6"/>
      <c r="B9" s="6"/>
      <c r="C9" s="6"/>
      <c r="D9" s="6"/>
      <c r="E9" s="6" t="s">
        <v>1</v>
      </c>
      <c r="F9" s="7"/>
      <c r="G9" s="7"/>
    </row>
    <row r="10" spans="1:7" ht="39.5">
      <c r="A10" s="8" t="s">
        <v>2</v>
      </c>
      <c r="B10" s="8" t="s">
        <v>3</v>
      </c>
      <c r="C10" s="8" t="s">
        <v>4</v>
      </c>
      <c r="D10" s="8" t="s">
        <v>5</v>
      </c>
      <c r="E10" s="8" t="s">
        <v>6</v>
      </c>
      <c r="F10" s="9" t="s">
        <v>7</v>
      </c>
      <c r="G10" s="9" t="s">
        <v>106</v>
      </c>
    </row>
    <row r="11" spans="1:7">
      <c r="A11" s="8">
        <v>1</v>
      </c>
      <c r="B11" s="8">
        <v>3</v>
      </c>
      <c r="C11" s="8">
        <v>4</v>
      </c>
      <c r="D11" s="8">
        <v>5</v>
      </c>
      <c r="E11" s="8">
        <v>6</v>
      </c>
      <c r="F11" s="9"/>
      <c r="G11" s="9"/>
    </row>
    <row r="12" spans="1:7">
      <c r="A12" s="2" t="s">
        <v>9</v>
      </c>
      <c r="B12" s="2"/>
      <c r="C12" s="2"/>
      <c r="D12" s="2"/>
      <c r="E12" s="10">
        <f>(E13+E41)</f>
        <v>10615409</v>
      </c>
      <c r="F12" s="10">
        <f>(F13+F41)</f>
        <v>10753538.880000001</v>
      </c>
      <c r="G12" s="11">
        <f>(F12/E12)</f>
        <v>1.0130122051821084</v>
      </c>
    </row>
    <row r="13" spans="1:7" ht="26">
      <c r="A13" s="2" t="s">
        <v>10</v>
      </c>
      <c r="B13" s="2"/>
      <c r="C13" s="2"/>
      <c r="D13" s="2"/>
      <c r="E13" s="10">
        <f>E14+E19+E27+E37</f>
        <v>322000</v>
      </c>
      <c r="F13" s="10">
        <f>F14+F19+F27+F37+F39</f>
        <v>460129.88</v>
      </c>
      <c r="G13" s="11">
        <f>(F13/E13)</f>
        <v>1.4289747826086956</v>
      </c>
    </row>
    <row r="14" spans="1:7">
      <c r="A14" s="2" t="s">
        <v>107</v>
      </c>
      <c r="B14" s="2"/>
      <c r="C14" s="2"/>
      <c r="D14" s="2"/>
      <c r="E14" s="10">
        <f>E15</f>
        <v>27000</v>
      </c>
      <c r="F14" s="10">
        <f>(F15+F16+F17+F18)</f>
        <v>25475.4</v>
      </c>
      <c r="G14" s="11">
        <f t="shared" ref="G14" si="0">(F14/E14)</f>
        <v>0.94353333333333333</v>
      </c>
    </row>
    <row r="15" spans="1:7" ht="117">
      <c r="A15" s="2" t="s">
        <v>11</v>
      </c>
      <c r="B15" s="2">
        <v>1010201001</v>
      </c>
      <c r="C15" s="2">
        <v>1000</v>
      </c>
      <c r="D15" s="2">
        <v>110</v>
      </c>
      <c r="E15" s="10">
        <v>27000</v>
      </c>
      <c r="F15" s="10">
        <v>25090.560000000001</v>
      </c>
      <c r="G15" s="11">
        <f>F15/E15</f>
        <v>0.92927999999999999</v>
      </c>
    </row>
    <row r="16" spans="1:7" ht="91">
      <c r="A16" s="2" t="s">
        <v>12</v>
      </c>
      <c r="B16" s="2">
        <v>1010201001</v>
      </c>
      <c r="C16" s="2">
        <v>2100</v>
      </c>
      <c r="D16" s="2">
        <v>110</v>
      </c>
      <c r="E16" s="10"/>
      <c r="F16" s="10">
        <v>1.2</v>
      </c>
      <c r="G16" s="11">
        <v>0</v>
      </c>
    </row>
    <row r="17" spans="1:7" ht="117">
      <c r="A17" s="2" t="s">
        <v>13</v>
      </c>
      <c r="B17" s="2">
        <v>11010201001</v>
      </c>
      <c r="C17" s="2">
        <v>3000</v>
      </c>
      <c r="D17" s="2">
        <v>110</v>
      </c>
      <c r="E17" s="10"/>
      <c r="F17" s="10">
        <v>0.1</v>
      </c>
      <c r="G17" s="11">
        <v>0</v>
      </c>
    </row>
    <row r="18" spans="1:7" ht="39">
      <c r="A18" s="2" t="s">
        <v>108</v>
      </c>
      <c r="B18" s="2">
        <v>1010203001</v>
      </c>
      <c r="C18" s="2">
        <v>1000</v>
      </c>
      <c r="D18" s="2"/>
      <c r="E18" s="10"/>
      <c r="F18" s="10">
        <v>383.54</v>
      </c>
      <c r="G18" s="11">
        <v>0</v>
      </c>
    </row>
    <row r="19" spans="1:7">
      <c r="A19" s="2" t="s">
        <v>14</v>
      </c>
      <c r="B19" s="2">
        <v>1050000000</v>
      </c>
      <c r="C19" s="12">
        <v>0</v>
      </c>
      <c r="D19" s="2">
        <v>110</v>
      </c>
      <c r="E19" s="10">
        <f>(E20+E23)</f>
        <v>109000</v>
      </c>
      <c r="F19" s="10">
        <f>(F20+F23)</f>
        <v>123275.86000000002</v>
      </c>
      <c r="G19" s="11">
        <f>F19/E19</f>
        <v>1.1309711926605506</v>
      </c>
    </row>
    <row r="20" spans="1:7" ht="26">
      <c r="A20" s="2" t="s">
        <v>113</v>
      </c>
      <c r="B20" s="2">
        <v>1050100000</v>
      </c>
      <c r="C20" s="12">
        <v>0</v>
      </c>
      <c r="D20" s="2">
        <v>110</v>
      </c>
      <c r="E20" s="10">
        <v>94000</v>
      </c>
      <c r="F20" s="10">
        <f>(F21+F22)</f>
        <v>132413.05000000002</v>
      </c>
      <c r="G20" s="11">
        <f t="shared" ref="G20:G24" si="1">F20/E20</f>
        <v>1.4086494680851065</v>
      </c>
    </row>
    <row r="21" spans="1:7" ht="78">
      <c r="A21" s="2" t="s">
        <v>81</v>
      </c>
      <c r="B21" s="2">
        <v>1050101101</v>
      </c>
      <c r="C21" s="12">
        <v>1000</v>
      </c>
      <c r="D21" s="2">
        <v>110</v>
      </c>
      <c r="E21" s="10">
        <v>94000</v>
      </c>
      <c r="F21" s="10">
        <v>130329.57</v>
      </c>
      <c r="G21" s="11">
        <f t="shared" si="1"/>
        <v>1.3864847872340427</v>
      </c>
    </row>
    <row r="22" spans="1:7" ht="52">
      <c r="A22" s="2" t="s">
        <v>109</v>
      </c>
      <c r="B22" s="2">
        <v>105011101</v>
      </c>
      <c r="C22" s="2">
        <v>2100</v>
      </c>
      <c r="D22" s="2">
        <v>110</v>
      </c>
      <c r="E22" s="10"/>
      <c r="F22" s="10">
        <v>2083.48</v>
      </c>
      <c r="G22" s="11">
        <v>0</v>
      </c>
    </row>
    <row r="23" spans="1:7" ht="26">
      <c r="A23" s="2" t="s">
        <v>82</v>
      </c>
      <c r="B23" s="2">
        <v>1050300001</v>
      </c>
      <c r="C23" s="12">
        <v>0</v>
      </c>
      <c r="D23" s="2">
        <v>110</v>
      </c>
      <c r="E23" s="10">
        <v>15000</v>
      </c>
      <c r="F23" s="10">
        <f>(F24+F25+F26)</f>
        <v>-9137.19</v>
      </c>
      <c r="G23" s="11">
        <f t="shared" si="1"/>
        <v>-0.60914600000000008</v>
      </c>
    </row>
    <row r="24" spans="1:7" ht="52">
      <c r="A24" s="2" t="s">
        <v>84</v>
      </c>
      <c r="B24" s="2">
        <v>1050301001</v>
      </c>
      <c r="C24" s="2">
        <v>1000</v>
      </c>
      <c r="D24" s="2">
        <v>110</v>
      </c>
      <c r="E24" s="10">
        <v>15000</v>
      </c>
      <c r="F24" s="10">
        <v>-7766.33</v>
      </c>
      <c r="G24" s="11">
        <f t="shared" si="1"/>
        <v>-0.51775533333333335</v>
      </c>
    </row>
    <row r="25" spans="1:7" ht="39">
      <c r="A25" s="2" t="s">
        <v>83</v>
      </c>
      <c r="B25" s="2">
        <v>1050301001</v>
      </c>
      <c r="C25" s="2">
        <v>2100</v>
      </c>
      <c r="D25" s="2">
        <v>110</v>
      </c>
      <c r="E25" s="10"/>
      <c r="F25" s="10">
        <v>-1070.8599999999999</v>
      </c>
      <c r="G25" s="11">
        <v>0</v>
      </c>
    </row>
    <row r="26" spans="1:7" ht="52">
      <c r="A26" s="2" t="s">
        <v>85</v>
      </c>
      <c r="B26" s="2">
        <v>1050301001</v>
      </c>
      <c r="C26" s="2">
        <v>3000</v>
      </c>
      <c r="D26" s="2">
        <v>110</v>
      </c>
      <c r="E26" s="10"/>
      <c r="F26" s="10">
        <v>-300</v>
      </c>
      <c r="G26" s="11">
        <v>0</v>
      </c>
    </row>
    <row r="27" spans="1:7">
      <c r="A27" s="2" t="s">
        <v>15</v>
      </c>
      <c r="B27" s="2">
        <v>1060000000</v>
      </c>
      <c r="C27" s="12">
        <v>0</v>
      </c>
      <c r="D27" s="2">
        <v>110</v>
      </c>
      <c r="E27" s="10">
        <v>136000</v>
      </c>
      <c r="F27" s="10">
        <f>(F28+F31)</f>
        <v>247198.16999999998</v>
      </c>
      <c r="G27" s="11">
        <f t="shared" ref="G27:G38" si="2">(F27/E27)</f>
        <v>1.8176336029411764</v>
      </c>
    </row>
    <row r="28" spans="1:7">
      <c r="A28" s="2" t="s">
        <v>16</v>
      </c>
      <c r="B28" s="2">
        <v>10600000000</v>
      </c>
      <c r="C28" s="12">
        <v>0</v>
      </c>
      <c r="D28" s="2">
        <v>110</v>
      </c>
      <c r="E28" s="10">
        <f>(E29)</f>
        <v>7000</v>
      </c>
      <c r="F28" s="10">
        <f>(F29+F30)</f>
        <v>87300.95</v>
      </c>
      <c r="G28" s="11">
        <f t="shared" si="2"/>
        <v>12.471564285714285</v>
      </c>
    </row>
    <row r="29" spans="1:7" ht="104">
      <c r="A29" s="2" t="s">
        <v>17</v>
      </c>
      <c r="B29" s="2">
        <v>1060103010</v>
      </c>
      <c r="C29" s="2">
        <v>1000</v>
      </c>
      <c r="D29" s="2">
        <v>110</v>
      </c>
      <c r="E29" s="10">
        <v>7000</v>
      </c>
      <c r="F29" s="10">
        <v>86522.25</v>
      </c>
      <c r="G29" s="11">
        <f t="shared" si="2"/>
        <v>12.360321428571428</v>
      </c>
    </row>
    <row r="30" spans="1:7" ht="78">
      <c r="A30" s="2" t="s">
        <v>18</v>
      </c>
      <c r="B30" s="2">
        <v>1060103010</v>
      </c>
      <c r="C30" s="2">
        <v>2100</v>
      </c>
      <c r="D30" s="2">
        <v>110</v>
      </c>
      <c r="E30" s="10">
        <v>0</v>
      </c>
      <c r="F30" s="10">
        <v>778.7</v>
      </c>
      <c r="G30" s="11">
        <v>0</v>
      </c>
    </row>
    <row r="31" spans="1:7">
      <c r="A31" s="2" t="s">
        <v>19</v>
      </c>
      <c r="B31" s="2">
        <v>1060600000</v>
      </c>
      <c r="C31" s="12">
        <v>0</v>
      </c>
      <c r="D31" s="2">
        <v>110</v>
      </c>
      <c r="E31" s="10">
        <f>E35</f>
        <v>129000</v>
      </c>
      <c r="F31" s="10">
        <f>(F32+F35)</f>
        <v>159897.22</v>
      </c>
      <c r="G31" s="11">
        <f t="shared" si="2"/>
        <v>1.2395133333333332</v>
      </c>
    </row>
    <row r="32" spans="1:7">
      <c r="A32" s="2" t="s">
        <v>20</v>
      </c>
      <c r="B32" s="2">
        <v>1060603000</v>
      </c>
      <c r="C32" s="12">
        <v>0</v>
      </c>
      <c r="D32" s="2">
        <v>110</v>
      </c>
      <c r="E32" s="10"/>
      <c r="F32" s="10">
        <f>F33+F34</f>
        <v>1022.77</v>
      </c>
      <c r="G32" s="11">
        <v>0</v>
      </c>
    </row>
    <row r="33" spans="1:7" ht="91">
      <c r="A33" s="2" t="s">
        <v>21</v>
      </c>
      <c r="B33" s="2">
        <v>1060603310</v>
      </c>
      <c r="C33" s="2">
        <v>1000</v>
      </c>
      <c r="D33" s="2">
        <v>110</v>
      </c>
      <c r="E33" s="10"/>
      <c r="F33" s="10">
        <v>1019</v>
      </c>
      <c r="G33" s="11">
        <v>0</v>
      </c>
    </row>
    <row r="34" spans="1:7" ht="65">
      <c r="A34" s="2" t="s">
        <v>22</v>
      </c>
      <c r="B34" s="2">
        <v>1060603310</v>
      </c>
      <c r="C34" s="2">
        <v>2100</v>
      </c>
      <c r="D34" s="2">
        <v>110</v>
      </c>
      <c r="E34" s="10">
        <v>0</v>
      </c>
      <c r="F34" s="10">
        <v>3.77</v>
      </c>
      <c r="G34" s="11"/>
    </row>
    <row r="35" spans="1:7">
      <c r="A35" s="2" t="s">
        <v>23</v>
      </c>
      <c r="B35" s="2">
        <v>1060604000</v>
      </c>
      <c r="C35" s="12">
        <v>0</v>
      </c>
      <c r="D35" s="2">
        <v>110</v>
      </c>
      <c r="E35" s="10">
        <f>E36</f>
        <v>129000</v>
      </c>
      <c r="F35" s="10">
        <f>F36</f>
        <v>158874.45000000001</v>
      </c>
      <c r="G35" s="11">
        <f t="shared" si="2"/>
        <v>1.2315848837209302</v>
      </c>
    </row>
    <row r="36" spans="1:7" ht="65">
      <c r="A36" s="2" t="s">
        <v>24</v>
      </c>
      <c r="B36" s="2">
        <v>1060604310</v>
      </c>
      <c r="C36" s="2">
        <v>2100</v>
      </c>
      <c r="D36" s="2">
        <v>110</v>
      </c>
      <c r="E36" s="13">
        <v>129000</v>
      </c>
      <c r="F36" s="13">
        <v>158874.45000000001</v>
      </c>
      <c r="G36" s="11"/>
    </row>
    <row r="37" spans="1:7" ht="52">
      <c r="A37" s="2" t="s">
        <v>110</v>
      </c>
      <c r="B37" s="2">
        <v>1110000000</v>
      </c>
      <c r="C37" s="14" t="s">
        <v>26</v>
      </c>
      <c r="D37" s="2"/>
      <c r="E37" s="13">
        <v>50000</v>
      </c>
      <c r="F37" s="13">
        <f>(F38)</f>
        <v>45028.23</v>
      </c>
      <c r="G37" s="11"/>
    </row>
    <row r="38" spans="1:7" ht="91">
      <c r="A38" s="2" t="s">
        <v>25</v>
      </c>
      <c r="B38" s="2">
        <v>1110502510</v>
      </c>
      <c r="C38" s="14" t="s">
        <v>26</v>
      </c>
      <c r="D38" s="2">
        <v>120</v>
      </c>
      <c r="E38" s="10">
        <v>50000</v>
      </c>
      <c r="F38" s="10">
        <v>45028.23</v>
      </c>
      <c r="G38" s="11">
        <f t="shared" si="2"/>
        <v>0.90056460000000005</v>
      </c>
    </row>
    <row r="39" spans="1:7" ht="39">
      <c r="A39" s="2" t="s">
        <v>111</v>
      </c>
      <c r="B39" s="2">
        <v>1130000000</v>
      </c>
      <c r="C39" s="14" t="s">
        <v>26</v>
      </c>
      <c r="D39" s="2"/>
      <c r="E39" s="10"/>
      <c r="F39" s="10">
        <f>(F40)</f>
        <v>19152.22</v>
      </c>
      <c r="G39" s="11">
        <v>0</v>
      </c>
    </row>
    <row r="40" spans="1:7" ht="52">
      <c r="A40" s="2" t="s">
        <v>112</v>
      </c>
      <c r="B40" s="2">
        <v>1130206510</v>
      </c>
      <c r="C40" s="14" t="s">
        <v>26</v>
      </c>
      <c r="D40" s="2">
        <v>130</v>
      </c>
      <c r="E40" s="10"/>
      <c r="F40" s="10">
        <v>19152.22</v>
      </c>
      <c r="G40" s="11">
        <v>0</v>
      </c>
    </row>
    <row r="41" spans="1:7">
      <c r="A41" s="2" t="s">
        <v>27</v>
      </c>
      <c r="B41" s="2"/>
      <c r="C41" s="2"/>
      <c r="D41" s="2"/>
      <c r="E41" s="10">
        <f>(E42+E43+E44+E45+E49)</f>
        <v>10293409</v>
      </c>
      <c r="F41" s="10">
        <f>(F42+F43+F44+F45+F49)</f>
        <v>10293409</v>
      </c>
      <c r="G41" s="11">
        <f>(F41/E41)</f>
        <v>1</v>
      </c>
    </row>
    <row r="42" spans="1:7" ht="26">
      <c r="A42" s="2" t="s">
        <v>28</v>
      </c>
      <c r="B42" s="2">
        <v>2021500110</v>
      </c>
      <c r="C42" s="14" t="s">
        <v>29</v>
      </c>
      <c r="D42" s="2">
        <v>150</v>
      </c>
      <c r="E42" s="10">
        <v>8899087</v>
      </c>
      <c r="F42" s="10">
        <v>8899087</v>
      </c>
      <c r="G42" s="11">
        <f t="shared" ref="G42:G49" si="3">(F42/E42)</f>
        <v>1</v>
      </c>
    </row>
    <row r="43" spans="1:7" ht="26">
      <c r="A43" s="2" t="s">
        <v>86</v>
      </c>
      <c r="B43" s="2">
        <v>2022999910</v>
      </c>
      <c r="C43" s="14" t="s">
        <v>26</v>
      </c>
      <c r="D43" s="2">
        <v>150</v>
      </c>
      <c r="E43" s="10">
        <v>474266</v>
      </c>
      <c r="F43" s="10">
        <v>474266</v>
      </c>
      <c r="G43" s="11">
        <f t="shared" si="3"/>
        <v>1</v>
      </c>
    </row>
    <row r="44" spans="1:7" ht="52">
      <c r="A44" s="2" t="s">
        <v>30</v>
      </c>
      <c r="B44" s="2">
        <v>2023511800</v>
      </c>
      <c r="C44" s="14" t="s">
        <v>31</v>
      </c>
      <c r="D44" s="2">
        <v>150</v>
      </c>
      <c r="E44" s="10">
        <v>47056</v>
      </c>
      <c r="F44" s="10">
        <v>47056</v>
      </c>
      <c r="G44" s="11">
        <f t="shared" si="3"/>
        <v>1</v>
      </c>
    </row>
    <row r="45" spans="1:7">
      <c r="A45" s="2" t="s">
        <v>32</v>
      </c>
      <c r="B45" s="2">
        <v>2024000000</v>
      </c>
      <c r="C45" s="14" t="s">
        <v>26</v>
      </c>
      <c r="D45" s="2">
        <v>150</v>
      </c>
      <c r="E45" s="10">
        <f>(E46+E47+E48)</f>
        <v>841000</v>
      </c>
      <c r="F45" s="10">
        <f>(F46+F47+F48)</f>
        <v>841000</v>
      </c>
      <c r="G45" s="11">
        <f t="shared" si="3"/>
        <v>1</v>
      </c>
    </row>
    <row r="46" spans="1:7" ht="117">
      <c r="A46" s="2" t="s">
        <v>90</v>
      </c>
      <c r="B46" s="2">
        <v>2024001410</v>
      </c>
      <c r="C46" s="14" t="s">
        <v>33</v>
      </c>
      <c r="D46" s="2">
        <v>150</v>
      </c>
      <c r="E46" s="10">
        <v>60000</v>
      </c>
      <c r="F46" s="10">
        <v>60000</v>
      </c>
      <c r="G46" s="11">
        <f t="shared" si="3"/>
        <v>1</v>
      </c>
    </row>
    <row r="47" spans="1:7" ht="91">
      <c r="A47" s="2" t="s">
        <v>91</v>
      </c>
      <c r="B47" s="2">
        <v>2024001410</v>
      </c>
      <c r="C47" s="14" t="s">
        <v>34</v>
      </c>
      <c r="D47" s="2">
        <v>151</v>
      </c>
      <c r="E47" s="10">
        <v>717000</v>
      </c>
      <c r="F47" s="10">
        <v>717000</v>
      </c>
      <c r="G47" s="11">
        <f t="shared" si="3"/>
        <v>1</v>
      </c>
    </row>
    <row r="48" spans="1:7" ht="91">
      <c r="A48" s="2" t="s">
        <v>92</v>
      </c>
      <c r="B48" s="2">
        <v>2024999910</v>
      </c>
      <c r="C48" s="14" t="s">
        <v>87</v>
      </c>
      <c r="D48" s="2">
        <v>150</v>
      </c>
      <c r="E48" s="10">
        <v>64000</v>
      </c>
      <c r="F48" s="10">
        <v>64000</v>
      </c>
      <c r="G48" s="11">
        <f t="shared" si="3"/>
        <v>1</v>
      </c>
    </row>
    <row r="49" spans="1:7" ht="26.5">
      <c r="A49" s="15" t="s">
        <v>88</v>
      </c>
      <c r="B49" s="2">
        <v>2070503010</v>
      </c>
      <c r="C49" s="14" t="s">
        <v>89</v>
      </c>
      <c r="D49" s="2">
        <v>150</v>
      </c>
      <c r="E49" s="10">
        <v>32000</v>
      </c>
      <c r="F49" s="10">
        <v>32000</v>
      </c>
      <c r="G49" s="16">
        <f t="shared" si="3"/>
        <v>1</v>
      </c>
    </row>
  </sheetData>
  <mergeCells count="3">
    <mergeCell ref="A6:D6"/>
    <mergeCell ref="A7:G7"/>
    <mergeCell ref="A8:G8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48"/>
  <sheetViews>
    <sheetView workbookViewId="0">
      <selection activeCell="D2" sqref="D2:H6"/>
    </sheetView>
  </sheetViews>
  <sheetFormatPr defaultRowHeight="14.5"/>
  <cols>
    <col min="1" max="1" width="28.6328125" customWidth="1"/>
    <col min="2" max="2" width="4.90625" customWidth="1"/>
    <col min="3" max="3" width="10.81640625" customWidth="1"/>
    <col min="4" max="4" width="5.453125" customWidth="1"/>
    <col min="5" max="5" width="4.54296875" customWidth="1"/>
    <col min="6" max="6" width="12.7265625" customWidth="1"/>
    <col min="7" max="7" width="12.36328125" customWidth="1"/>
    <col min="8" max="8" width="9.6328125" customWidth="1"/>
  </cols>
  <sheetData>
    <row r="2" spans="1:9">
      <c r="D2" s="17" t="s">
        <v>95</v>
      </c>
      <c r="E2" s="17"/>
      <c r="F2" s="17"/>
      <c r="G2" s="17"/>
      <c r="H2" s="17"/>
      <c r="I2" s="4"/>
    </row>
    <row r="3" spans="1:9">
      <c r="D3" s="17" t="s">
        <v>306</v>
      </c>
      <c r="E3" s="17"/>
      <c r="F3" s="17"/>
      <c r="G3" s="17"/>
      <c r="H3" s="17"/>
      <c r="I3" s="4"/>
    </row>
    <row r="4" spans="1:9">
      <c r="D4" s="17" t="s">
        <v>114</v>
      </c>
      <c r="E4" s="17"/>
      <c r="F4" s="17"/>
      <c r="G4" s="17"/>
      <c r="H4" s="17"/>
      <c r="I4" s="4"/>
    </row>
    <row r="5" spans="1:9">
      <c r="D5" s="17" t="s">
        <v>307</v>
      </c>
      <c r="E5" s="17"/>
      <c r="F5" s="17"/>
      <c r="G5" s="17"/>
      <c r="H5" s="17"/>
      <c r="I5" s="4"/>
    </row>
    <row r="9" spans="1:9" ht="39.5">
      <c r="A9" s="8" t="s">
        <v>2</v>
      </c>
      <c r="B9" s="18" t="s">
        <v>35</v>
      </c>
      <c r="C9" s="8" t="s">
        <v>3</v>
      </c>
      <c r="D9" s="8" t="s">
        <v>4</v>
      </c>
      <c r="E9" s="8" t="s">
        <v>5</v>
      </c>
      <c r="F9" s="8" t="s">
        <v>6</v>
      </c>
      <c r="G9" s="9" t="s">
        <v>7</v>
      </c>
      <c r="H9" s="9" t="s">
        <v>8</v>
      </c>
    </row>
    <row r="10" spans="1:9">
      <c r="A10" s="8">
        <v>1</v>
      </c>
      <c r="B10" s="18">
        <v>2</v>
      </c>
      <c r="C10" s="8">
        <v>3</v>
      </c>
      <c r="D10" s="8">
        <v>4</v>
      </c>
      <c r="E10" s="8">
        <v>5</v>
      </c>
      <c r="F10" s="8">
        <v>6</v>
      </c>
      <c r="G10" s="9"/>
      <c r="H10" s="9"/>
    </row>
    <row r="11" spans="1:9">
      <c r="A11" s="2" t="s">
        <v>9</v>
      </c>
      <c r="B11" s="18"/>
      <c r="C11" s="2"/>
      <c r="D11" s="2"/>
      <c r="E11" s="2"/>
      <c r="F11" s="10">
        <f>(F12+F40)</f>
        <v>10615409</v>
      </c>
      <c r="G11" s="10">
        <f>(G12+G40)</f>
        <v>10753538.880000001</v>
      </c>
      <c r="H11" s="11">
        <f>(G11/F11)</f>
        <v>1.0130122051821084</v>
      </c>
    </row>
    <row r="12" spans="1:9" ht="26">
      <c r="A12" s="2" t="s">
        <v>10</v>
      </c>
      <c r="B12" s="18"/>
      <c r="C12" s="2"/>
      <c r="D12" s="2"/>
      <c r="E12" s="2"/>
      <c r="F12" s="10">
        <f>F13+F18+F26+F36</f>
        <v>322000</v>
      </c>
      <c r="G12" s="10">
        <f>G13+G18+G26+G36+G38</f>
        <v>460129.88</v>
      </c>
      <c r="H12" s="11">
        <f>(G12/F12)</f>
        <v>1.4289747826086956</v>
      </c>
    </row>
    <row r="13" spans="1:9" ht="26">
      <c r="A13" s="2" t="s">
        <v>107</v>
      </c>
      <c r="B13" s="18"/>
      <c r="C13" s="2"/>
      <c r="D13" s="2"/>
      <c r="E13" s="2"/>
      <c r="F13" s="10">
        <f>F14</f>
        <v>27000</v>
      </c>
      <c r="G13" s="10">
        <f>(G14+G15+G16+G17)</f>
        <v>25475.4</v>
      </c>
      <c r="H13" s="11">
        <f t="shared" ref="H13" si="0">(G13/F13)</f>
        <v>0.94353333333333333</v>
      </c>
    </row>
    <row r="14" spans="1:9" ht="156">
      <c r="A14" s="2" t="s">
        <v>11</v>
      </c>
      <c r="B14" s="20">
        <v>182</v>
      </c>
      <c r="C14" s="2">
        <v>1010201001</v>
      </c>
      <c r="D14" s="2">
        <v>1000</v>
      </c>
      <c r="E14" s="2">
        <v>110</v>
      </c>
      <c r="F14" s="10">
        <v>27000</v>
      </c>
      <c r="G14" s="10">
        <v>25090.560000000001</v>
      </c>
      <c r="H14" s="11">
        <f>G14/F14</f>
        <v>0.92927999999999999</v>
      </c>
    </row>
    <row r="15" spans="1:9" ht="117">
      <c r="A15" s="2" t="s">
        <v>12</v>
      </c>
      <c r="B15" s="20">
        <v>182</v>
      </c>
      <c r="C15" s="2">
        <v>1010201001</v>
      </c>
      <c r="D15" s="2">
        <v>2100</v>
      </c>
      <c r="E15" s="2">
        <v>110</v>
      </c>
      <c r="F15" s="10"/>
      <c r="G15" s="10">
        <v>1.2</v>
      </c>
      <c r="H15" s="11">
        <v>0</v>
      </c>
    </row>
    <row r="16" spans="1:9" ht="156">
      <c r="A16" s="2" t="s">
        <v>13</v>
      </c>
      <c r="B16" s="20">
        <v>182</v>
      </c>
      <c r="C16" s="2">
        <v>11010201001</v>
      </c>
      <c r="D16" s="2">
        <v>3000</v>
      </c>
      <c r="E16" s="2">
        <v>110</v>
      </c>
      <c r="F16" s="10"/>
      <c r="G16" s="10">
        <v>0.1</v>
      </c>
      <c r="H16" s="11">
        <v>0</v>
      </c>
    </row>
    <row r="17" spans="1:8" ht="52">
      <c r="A17" s="2" t="s">
        <v>108</v>
      </c>
      <c r="B17" s="20">
        <v>182</v>
      </c>
      <c r="C17" s="2">
        <v>1010203001</v>
      </c>
      <c r="D17" s="2">
        <v>1000</v>
      </c>
      <c r="E17" s="2"/>
      <c r="F17" s="10"/>
      <c r="G17" s="10">
        <v>383.54</v>
      </c>
      <c r="H17" s="11">
        <v>0</v>
      </c>
    </row>
    <row r="18" spans="1:8" ht="26">
      <c r="A18" s="2" t="s">
        <v>14</v>
      </c>
      <c r="B18" s="20">
        <v>182</v>
      </c>
      <c r="C18" s="2">
        <v>1050000000</v>
      </c>
      <c r="D18" s="12">
        <v>0</v>
      </c>
      <c r="E18" s="2">
        <v>110</v>
      </c>
      <c r="F18" s="10">
        <f>(F19+F22)</f>
        <v>109000</v>
      </c>
      <c r="G18" s="10">
        <f>(G19+G22)</f>
        <v>123275.86000000002</v>
      </c>
      <c r="H18" s="11">
        <f>G18/F18</f>
        <v>1.1309711926605506</v>
      </c>
    </row>
    <row r="19" spans="1:8" ht="39">
      <c r="A19" s="2" t="s">
        <v>113</v>
      </c>
      <c r="B19" s="20" t="s">
        <v>96</v>
      </c>
      <c r="C19" s="2">
        <v>1050100000</v>
      </c>
      <c r="D19" s="12">
        <v>0</v>
      </c>
      <c r="E19" s="2">
        <v>110</v>
      </c>
      <c r="F19" s="10">
        <v>94000</v>
      </c>
      <c r="G19" s="10">
        <f>(G20+G21)</f>
        <v>132413.05000000002</v>
      </c>
      <c r="H19" s="11">
        <f t="shared" ref="H19:H23" si="1">G19/F19</f>
        <v>1.4086494680851065</v>
      </c>
    </row>
    <row r="20" spans="1:8" ht="104">
      <c r="A20" s="2" t="s">
        <v>81</v>
      </c>
      <c r="B20" s="20">
        <v>182</v>
      </c>
      <c r="C20" s="2">
        <v>1050101101</v>
      </c>
      <c r="D20" s="12">
        <v>1000</v>
      </c>
      <c r="E20" s="2">
        <v>110</v>
      </c>
      <c r="F20" s="10">
        <v>94000</v>
      </c>
      <c r="G20" s="10">
        <v>130329.57</v>
      </c>
      <c r="H20" s="11">
        <f t="shared" si="1"/>
        <v>1.3864847872340427</v>
      </c>
    </row>
    <row r="21" spans="1:8" ht="65">
      <c r="A21" s="2" t="s">
        <v>109</v>
      </c>
      <c r="B21" s="20">
        <v>182</v>
      </c>
      <c r="C21" s="2">
        <v>105011101</v>
      </c>
      <c r="D21" s="2">
        <v>2100</v>
      </c>
      <c r="E21" s="2">
        <v>110</v>
      </c>
      <c r="F21" s="10"/>
      <c r="G21" s="10">
        <v>2083.48</v>
      </c>
      <c r="H21" s="11">
        <v>0</v>
      </c>
    </row>
    <row r="22" spans="1:8" ht="39">
      <c r="A22" s="2" t="s">
        <v>82</v>
      </c>
      <c r="B22" s="20">
        <v>182</v>
      </c>
      <c r="C22" s="2">
        <v>1050300001</v>
      </c>
      <c r="D22" s="12">
        <v>0</v>
      </c>
      <c r="E22" s="2">
        <v>110</v>
      </c>
      <c r="F22" s="10">
        <v>15000</v>
      </c>
      <c r="G22" s="10">
        <f>(G23+G24+G25)</f>
        <v>-9137.19</v>
      </c>
      <c r="H22" s="11">
        <f t="shared" si="1"/>
        <v>-0.60914600000000008</v>
      </c>
    </row>
    <row r="23" spans="1:8" ht="78">
      <c r="A23" s="2" t="s">
        <v>84</v>
      </c>
      <c r="B23" s="20">
        <v>182</v>
      </c>
      <c r="C23" s="2">
        <v>1050301001</v>
      </c>
      <c r="D23" s="2">
        <v>1000</v>
      </c>
      <c r="E23" s="2">
        <v>110</v>
      </c>
      <c r="F23" s="10">
        <v>15000</v>
      </c>
      <c r="G23" s="10">
        <v>-7766.33</v>
      </c>
      <c r="H23" s="11">
        <f t="shared" si="1"/>
        <v>-0.51775533333333335</v>
      </c>
    </row>
    <row r="24" spans="1:8" ht="52">
      <c r="A24" s="2" t="s">
        <v>83</v>
      </c>
      <c r="B24" s="20">
        <v>182</v>
      </c>
      <c r="C24" s="2">
        <v>1050301001</v>
      </c>
      <c r="D24" s="2">
        <v>2100</v>
      </c>
      <c r="E24" s="2">
        <v>110</v>
      </c>
      <c r="F24" s="10"/>
      <c r="G24" s="10">
        <v>-1070.8599999999999</v>
      </c>
      <c r="H24" s="11">
        <v>0</v>
      </c>
    </row>
    <row r="25" spans="1:8" ht="65">
      <c r="A25" s="2" t="s">
        <v>85</v>
      </c>
      <c r="B25" s="20">
        <v>182</v>
      </c>
      <c r="C25" s="2">
        <v>1050301001</v>
      </c>
      <c r="D25" s="2">
        <v>3000</v>
      </c>
      <c r="E25" s="2">
        <v>110</v>
      </c>
      <c r="F25" s="10"/>
      <c r="G25" s="10">
        <v>-300</v>
      </c>
      <c r="H25" s="11">
        <v>0</v>
      </c>
    </row>
    <row r="26" spans="1:8">
      <c r="A26" s="2" t="s">
        <v>15</v>
      </c>
      <c r="B26" s="20">
        <v>182</v>
      </c>
      <c r="C26" s="2">
        <v>1060000000</v>
      </c>
      <c r="D26" s="12">
        <v>0</v>
      </c>
      <c r="E26" s="2">
        <v>110</v>
      </c>
      <c r="F26" s="10">
        <v>136000</v>
      </c>
      <c r="G26" s="10">
        <f>(G27+G30)</f>
        <v>247198.16999999998</v>
      </c>
      <c r="H26" s="11">
        <f t="shared" ref="H26:H37" si="2">(G26/F26)</f>
        <v>1.8176336029411764</v>
      </c>
    </row>
    <row r="27" spans="1:8" ht="26">
      <c r="A27" s="2" t="s">
        <v>16</v>
      </c>
      <c r="B27" s="20">
        <v>182</v>
      </c>
      <c r="C27" s="2">
        <v>10600000000</v>
      </c>
      <c r="D27" s="12">
        <v>0</v>
      </c>
      <c r="E27" s="2">
        <v>110</v>
      </c>
      <c r="F27" s="10">
        <f>(F28)</f>
        <v>7000</v>
      </c>
      <c r="G27" s="10">
        <f>(G28+G29)</f>
        <v>87300.95</v>
      </c>
      <c r="H27" s="11">
        <f t="shared" si="2"/>
        <v>12.471564285714285</v>
      </c>
    </row>
    <row r="28" spans="1:8" ht="117">
      <c r="A28" s="2" t="s">
        <v>17</v>
      </c>
      <c r="B28" s="20">
        <v>182</v>
      </c>
      <c r="C28" s="2">
        <v>1060103010</v>
      </c>
      <c r="D28" s="2">
        <v>1000</v>
      </c>
      <c r="E28" s="2">
        <v>110</v>
      </c>
      <c r="F28" s="10">
        <v>7000</v>
      </c>
      <c r="G28" s="10">
        <v>86522.25</v>
      </c>
      <c r="H28" s="11">
        <f t="shared" si="2"/>
        <v>12.360321428571428</v>
      </c>
    </row>
    <row r="29" spans="1:8" ht="91">
      <c r="A29" s="2" t="s">
        <v>18</v>
      </c>
      <c r="B29" s="20">
        <v>182</v>
      </c>
      <c r="C29" s="2">
        <v>1060103010</v>
      </c>
      <c r="D29" s="2">
        <v>2100</v>
      </c>
      <c r="E29" s="2">
        <v>110</v>
      </c>
      <c r="F29" s="10">
        <v>0</v>
      </c>
      <c r="G29" s="10">
        <v>778.7</v>
      </c>
      <c r="H29" s="11">
        <v>0</v>
      </c>
    </row>
    <row r="30" spans="1:8">
      <c r="A30" s="2" t="s">
        <v>19</v>
      </c>
      <c r="B30" s="20">
        <v>182</v>
      </c>
      <c r="C30" s="2">
        <v>1060600000</v>
      </c>
      <c r="D30" s="12">
        <v>0</v>
      </c>
      <c r="E30" s="2">
        <v>110</v>
      </c>
      <c r="F30" s="10">
        <f>F34</f>
        <v>129000</v>
      </c>
      <c r="G30" s="10">
        <f>(G31+G34)</f>
        <v>159897.22</v>
      </c>
      <c r="H30" s="11">
        <f t="shared" si="2"/>
        <v>1.2395133333333332</v>
      </c>
    </row>
    <row r="31" spans="1:8">
      <c r="A31" s="2" t="s">
        <v>20</v>
      </c>
      <c r="B31" s="20">
        <v>182</v>
      </c>
      <c r="C31" s="2">
        <v>1060603000</v>
      </c>
      <c r="D31" s="12">
        <v>0</v>
      </c>
      <c r="E31" s="2">
        <v>110</v>
      </c>
      <c r="F31" s="10"/>
      <c r="G31" s="10">
        <f>G32+G33</f>
        <v>1022.77</v>
      </c>
      <c r="H31" s="11">
        <v>0</v>
      </c>
    </row>
    <row r="32" spans="1:8" ht="104">
      <c r="A32" s="2" t="s">
        <v>21</v>
      </c>
      <c r="B32" s="20">
        <v>182</v>
      </c>
      <c r="C32" s="2">
        <v>1060603310</v>
      </c>
      <c r="D32" s="2">
        <v>1000</v>
      </c>
      <c r="E32" s="2">
        <v>110</v>
      </c>
      <c r="F32" s="10"/>
      <c r="G32" s="10">
        <v>1019</v>
      </c>
      <c r="H32" s="11">
        <v>0</v>
      </c>
    </row>
    <row r="33" spans="1:8" ht="78">
      <c r="A33" s="2" t="s">
        <v>22</v>
      </c>
      <c r="B33" s="20">
        <v>182</v>
      </c>
      <c r="C33" s="2">
        <v>1060603310</v>
      </c>
      <c r="D33" s="2">
        <v>2100</v>
      </c>
      <c r="E33" s="2">
        <v>110</v>
      </c>
      <c r="F33" s="10">
        <v>0</v>
      </c>
      <c r="G33" s="10">
        <v>3.77</v>
      </c>
      <c r="H33" s="11"/>
    </row>
    <row r="34" spans="1:8" ht="26">
      <c r="A34" s="2" t="s">
        <v>23</v>
      </c>
      <c r="B34" s="20" t="s">
        <v>96</v>
      </c>
      <c r="C34" s="2">
        <v>1060604000</v>
      </c>
      <c r="D34" s="12">
        <v>0</v>
      </c>
      <c r="E34" s="2">
        <v>110</v>
      </c>
      <c r="F34" s="10">
        <f>F35</f>
        <v>129000</v>
      </c>
      <c r="G34" s="10">
        <f>G35</f>
        <v>158874.45000000001</v>
      </c>
      <c r="H34" s="11">
        <f t="shared" si="2"/>
        <v>1.2315848837209302</v>
      </c>
    </row>
    <row r="35" spans="1:8" ht="78">
      <c r="A35" s="2" t="s">
        <v>24</v>
      </c>
      <c r="B35" s="19" t="s">
        <v>96</v>
      </c>
      <c r="C35" s="2">
        <v>1060604310</v>
      </c>
      <c r="D35" s="2">
        <v>2100</v>
      </c>
      <c r="E35" s="2">
        <v>110</v>
      </c>
      <c r="F35" s="13">
        <v>129000</v>
      </c>
      <c r="G35" s="13">
        <v>158874.45000000001</v>
      </c>
      <c r="H35" s="11"/>
    </row>
    <row r="36" spans="1:8" ht="78">
      <c r="A36" s="2" t="s">
        <v>110</v>
      </c>
      <c r="B36" s="19"/>
      <c r="C36" s="2">
        <v>1110000000</v>
      </c>
      <c r="D36" s="14" t="s">
        <v>26</v>
      </c>
      <c r="E36" s="2"/>
      <c r="F36" s="13">
        <v>50000</v>
      </c>
      <c r="G36" s="13">
        <f>(G37)</f>
        <v>45028.23</v>
      </c>
      <c r="H36" s="11"/>
    </row>
    <row r="37" spans="1:8" ht="130">
      <c r="A37" s="2" t="s">
        <v>25</v>
      </c>
      <c r="B37" s="19" t="s">
        <v>96</v>
      </c>
      <c r="C37" s="2">
        <v>1110502510</v>
      </c>
      <c r="D37" s="14" t="s">
        <v>26</v>
      </c>
      <c r="E37" s="2">
        <v>120</v>
      </c>
      <c r="F37" s="10">
        <v>50000</v>
      </c>
      <c r="G37" s="10">
        <v>45028.23</v>
      </c>
      <c r="H37" s="11">
        <f t="shared" si="2"/>
        <v>0.90056460000000005</v>
      </c>
    </row>
    <row r="38" spans="1:8" ht="52">
      <c r="A38" s="2" t="s">
        <v>111</v>
      </c>
      <c r="B38" s="19" t="s">
        <v>96</v>
      </c>
      <c r="C38" s="2">
        <v>1130000000</v>
      </c>
      <c r="D38" s="14" t="s">
        <v>26</v>
      </c>
      <c r="E38" s="2"/>
      <c r="F38" s="10"/>
      <c r="G38" s="10">
        <f>(G39)</f>
        <v>19152.22</v>
      </c>
      <c r="H38" s="11">
        <v>0</v>
      </c>
    </row>
    <row r="39" spans="1:8" ht="52">
      <c r="A39" s="2" t="s">
        <v>112</v>
      </c>
      <c r="B39" s="19" t="s">
        <v>96</v>
      </c>
      <c r="C39" s="2">
        <v>1130206510</v>
      </c>
      <c r="D39" s="14" t="s">
        <v>26</v>
      </c>
      <c r="E39" s="2">
        <v>130</v>
      </c>
      <c r="F39" s="10"/>
      <c r="G39" s="10">
        <v>19152.22</v>
      </c>
      <c r="H39" s="11">
        <v>0</v>
      </c>
    </row>
    <row r="40" spans="1:8" ht="26">
      <c r="A40" s="2" t="s">
        <v>27</v>
      </c>
      <c r="B40" s="20"/>
      <c r="C40" s="2"/>
      <c r="D40" s="2"/>
      <c r="E40" s="2"/>
      <c r="F40" s="10">
        <f>(F41+F42+F43+F44+F48)</f>
        <v>10293409</v>
      </c>
      <c r="G40" s="10">
        <f>(G41+G42+G43+G44+G48)</f>
        <v>10293409</v>
      </c>
      <c r="H40" s="11">
        <f>(G40/F40)</f>
        <v>1</v>
      </c>
    </row>
    <row r="41" spans="1:8" ht="39">
      <c r="A41" s="2" t="s">
        <v>28</v>
      </c>
      <c r="B41" s="20" t="s">
        <v>36</v>
      </c>
      <c r="C41" s="2">
        <v>2021500110</v>
      </c>
      <c r="D41" s="14" t="s">
        <v>29</v>
      </c>
      <c r="E41" s="2">
        <v>150</v>
      </c>
      <c r="F41" s="10">
        <v>8899087</v>
      </c>
      <c r="G41" s="10">
        <v>8899087</v>
      </c>
      <c r="H41" s="11">
        <f t="shared" ref="H41:H48" si="3">(G41/F41)</f>
        <v>1</v>
      </c>
    </row>
    <row r="42" spans="1:8" ht="26">
      <c r="A42" s="2" t="s">
        <v>86</v>
      </c>
      <c r="B42" s="20" t="s">
        <v>36</v>
      </c>
      <c r="C42" s="2">
        <v>2022999910</v>
      </c>
      <c r="D42" s="14" t="s">
        <v>26</v>
      </c>
      <c r="E42" s="2">
        <v>150</v>
      </c>
      <c r="F42" s="10">
        <v>474266</v>
      </c>
      <c r="G42" s="10">
        <v>474266</v>
      </c>
      <c r="H42" s="11">
        <f t="shared" si="3"/>
        <v>1</v>
      </c>
    </row>
    <row r="43" spans="1:8" ht="65">
      <c r="A43" s="2" t="s">
        <v>30</v>
      </c>
      <c r="B43" s="20" t="s">
        <v>36</v>
      </c>
      <c r="C43" s="2">
        <v>2023511800</v>
      </c>
      <c r="D43" s="14" t="s">
        <v>31</v>
      </c>
      <c r="E43" s="2">
        <v>150</v>
      </c>
      <c r="F43" s="10">
        <v>47056</v>
      </c>
      <c r="G43" s="10">
        <v>47056</v>
      </c>
      <c r="H43" s="11">
        <f t="shared" si="3"/>
        <v>1</v>
      </c>
    </row>
    <row r="44" spans="1:8">
      <c r="A44" s="2" t="s">
        <v>32</v>
      </c>
      <c r="B44" s="20" t="s">
        <v>36</v>
      </c>
      <c r="C44" s="2">
        <v>2024000000</v>
      </c>
      <c r="D44" s="14" t="s">
        <v>26</v>
      </c>
      <c r="E44" s="2">
        <v>150</v>
      </c>
      <c r="F44" s="10">
        <f>(F45+F46+F47)</f>
        <v>841000</v>
      </c>
      <c r="G44" s="10">
        <f>(G45+G46+G47)</f>
        <v>841000</v>
      </c>
      <c r="H44" s="11">
        <f t="shared" si="3"/>
        <v>1</v>
      </c>
    </row>
    <row r="45" spans="1:8" ht="156">
      <c r="A45" s="2" t="s">
        <v>90</v>
      </c>
      <c r="B45" s="20" t="s">
        <v>36</v>
      </c>
      <c r="C45" s="2">
        <v>2024001410</v>
      </c>
      <c r="D45" s="14" t="s">
        <v>33</v>
      </c>
      <c r="E45" s="2">
        <v>150</v>
      </c>
      <c r="F45" s="10">
        <v>60000</v>
      </c>
      <c r="G45" s="10">
        <v>60000</v>
      </c>
      <c r="H45" s="11">
        <f t="shared" si="3"/>
        <v>1</v>
      </c>
    </row>
    <row r="46" spans="1:8" ht="117">
      <c r="A46" s="2" t="s">
        <v>91</v>
      </c>
      <c r="B46" s="20" t="s">
        <v>36</v>
      </c>
      <c r="C46" s="2">
        <v>2024001410</v>
      </c>
      <c r="D46" s="14" t="s">
        <v>34</v>
      </c>
      <c r="E46" s="2">
        <v>151</v>
      </c>
      <c r="F46" s="10">
        <v>717000</v>
      </c>
      <c r="G46" s="10">
        <v>717000</v>
      </c>
      <c r="H46" s="11">
        <f t="shared" si="3"/>
        <v>1</v>
      </c>
    </row>
    <row r="47" spans="1:8" ht="117">
      <c r="A47" s="2" t="s">
        <v>92</v>
      </c>
      <c r="B47" s="20" t="s">
        <v>36</v>
      </c>
      <c r="C47" s="2">
        <v>2024999910</v>
      </c>
      <c r="D47" s="14" t="s">
        <v>87</v>
      </c>
      <c r="E47" s="2">
        <v>150</v>
      </c>
      <c r="F47" s="10">
        <v>64000</v>
      </c>
      <c r="G47" s="10">
        <v>64000</v>
      </c>
      <c r="H47" s="11">
        <f t="shared" si="3"/>
        <v>1</v>
      </c>
    </row>
    <row r="48" spans="1:8" ht="39.5">
      <c r="A48" s="15" t="s">
        <v>88</v>
      </c>
      <c r="B48" s="20" t="s">
        <v>36</v>
      </c>
      <c r="C48" s="2">
        <v>2070503010</v>
      </c>
      <c r="D48" s="14" t="s">
        <v>89</v>
      </c>
      <c r="E48" s="2">
        <v>150</v>
      </c>
      <c r="F48" s="10">
        <v>32000</v>
      </c>
      <c r="G48" s="10">
        <v>32000</v>
      </c>
      <c r="H48" s="16">
        <f t="shared" si="3"/>
        <v>1</v>
      </c>
    </row>
  </sheetData>
  <pageMargins left="0.7" right="0.7" top="0.75" bottom="0.75" header="0.3" footer="0.3"/>
  <pageSetup paperSize="9" scale="98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171"/>
  <sheetViews>
    <sheetView tabSelected="1" topLeftCell="A106" workbookViewId="0">
      <selection activeCell="C2" sqref="C2:G6"/>
    </sheetView>
  </sheetViews>
  <sheetFormatPr defaultRowHeight="14.5"/>
  <cols>
    <col min="1" max="1" width="43.36328125" customWidth="1"/>
    <col min="7" max="7" width="13.453125" customWidth="1"/>
    <col min="8" max="8" width="14.26953125" customWidth="1"/>
  </cols>
  <sheetData>
    <row r="2" spans="1:9">
      <c r="C2" s="17" t="s">
        <v>37</v>
      </c>
      <c r="D2" s="17"/>
      <c r="E2" s="17"/>
      <c r="F2" s="17"/>
      <c r="G2" s="17"/>
    </row>
    <row r="3" spans="1:9">
      <c r="C3" s="17" t="s">
        <v>306</v>
      </c>
      <c r="D3" s="17"/>
      <c r="E3" s="17"/>
      <c r="F3" s="17"/>
      <c r="G3" s="17"/>
    </row>
    <row r="4" spans="1:9">
      <c r="C4" s="17" t="s">
        <v>114</v>
      </c>
      <c r="D4" s="17"/>
      <c r="E4" s="17"/>
      <c r="F4" s="17"/>
      <c r="G4" s="17"/>
    </row>
    <row r="5" spans="1:9">
      <c r="C5" s="17" t="s">
        <v>307</v>
      </c>
      <c r="D5" s="17"/>
      <c r="E5" s="17"/>
      <c r="F5" s="17"/>
      <c r="G5" s="17"/>
    </row>
    <row r="7" spans="1:9">
      <c r="A7" t="s">
        <v>297</v>
      </c>
    </row>
    <row r="8" spans="1:9" ht="14.5" customHeight="1">
      <c r="A8" s="72" t="s">
        <v>38</v>
      </c>
      <c r="B8" s="72" t="s">
        <v>217</v>
      </c>
      <c r="C8" s="72" t="s">
        <v>218</v>
      </c>
      <c r="D8" s="72" t="s">
        <v>219</v>
      </c>
      <c r="E8" s="72" t="s">
        <v>220</v>
      </c>
      <c r="F8" s="72" t="s">
        <v>221</v>
      </c>
      <c r="G8" s="72" t="s">
        <v>222</v>
      </c>
      <c r="H8" s="72" t="s">
        <v>223</v>
      </c>
      <c r="I8" s="72" t="s">
        <v>106</v>
      </c>
    </row>
    <row r="9" spans="1:9">
      <c r="A9" s="73"/>
      <c r="B9" s="73"/>
      <c r="C9" s="73"/>
      <c r="D9" s="73"/>
      <c r="E9" s="73"/>
      <c r="F9" s="73"/>
      <c r="G9" s="73"/>
      <c r="H9" s="73"/>
      <c r="I9" s="73"/>
    </row>
    <row r="10" spans="1:9">
      <c r="A10" s="27">
        <v>1</v>
      </c>
      <c r="B10" s="27">
        <v>2</v>
      </c>
      <c r="C10" s="27">
        <v>3</v>
      </c>
      <c r="D10" s="27">
        <v>4</v>
      </c>
      <c r="E10" s="27">
        <v>5</v>
      </c>
      <c r="F10" s="27">
        <v>7</v>
      </c>
      <c r="G10" s="27">
        <v>9</v>
      </c>
      <c r="H10" s="27">
        <v>11</v>
      </c>
      <c r="I10" s="27">
        <v>13</v>
      </c>
    </row>
    <row r="11" spans="1:9" ht="25">
      <c r="A11" s="21" t="s">
        <v>116</v>
      </c>
      <c r="B11" s="21" t="s">
        <v>36</v>
      </c>
      <c r="C11" s="22"/>
      <c r="D11" s="22"/>
      <c r="E11" s="22"/>
      <c r="F11" s="22"/>
      <c r="G11" s="23">
        <v>11116315.17</v>
      </c>
      <c r="H11" s="23">
        <v>10765152.23</v>
      </c>
      <c r="I11" s="23">
        <f>H11/G11*100</f>
        <v>96.841013099847189</v>
      </c>
    </row>
    <row r="12" spans="1:9" ht="37.5">
      <c r="A12" s="21" t="s">
        <v>117</v>
      </c>
      <c r="B12" s="21" t="s">
        <v>36</v>
      </c>
      <c r="C12" s="22"/>
      <c r="D12" s="22"/>
      <c r="E12" s="22"/>
      <c r="F12" s="22"/>
      <c r="G12" s="23">
        <v>7645315.1699999999</v>
      </c>
      <c r="H12" s="23">
        <v>7303457.2300000004</v>
      </c>
      <c r="I12" s="23">
        <f t="shared" ref="I12:I82" si="0">H12/G12*100</f>
        <v>95.528530447751308</v>
      </c>
    </row>
    <row r="13" spans="1:9">
      <c r="A13" s="22" t="s">
        <v>39</v>
      </c>
      <c r="B13" s="21" t="s">
        <v>36</v>
      </c>
      <c r="C13" s="21" t="s">
        <v>119</v>
      </c>
      <c r="D13" s="22"/>
      <c r="E13" s="22"/>
      <c r="F13" s="22"/>
      <c r="G13" s="23">
        <f>G14+G19+G37+G43+G48</f>
        <v>3648160.87</v>
      </c>
      <c r="H13" s="23">
        <f>H14+H19+H37+H43+H48</f>
        <v>3602140.76</v>
      </c>
      <c r="I13" s="23">
        <f t="shared" si="0"/>
        <v>98.738539454813008</v>
      </c>
    </row>
    <row r="14" spans="1:9" ht="50">
      <c r="A14" s="21" t="s">
        <v>118</v>
      </c>
      <c r="B14" s="21" t="s">
        <v>36</v>
      </c>
      <c r="C14" s="21" t="s">
        <v>119</v>
      </c>
      <c r="D14" s="22"/>
      <c r="E14" s="22"/>
      <c r="F14" s="22"/>
      <c r="G14" s="23">
        <v>45000</v>
      </c>
      <c r="H14" s="23">
        <v>45000</v>
      </c>
      <c r="I14" s="23">
        <f t="shared" si="0"/>
        <v>100</v>
      </c>
    </row>
    <row r="15" spans="1:9" ht="50">
      <c r="A15" s="22" t="s">
        <v>224</v>
      </c>
      <c r="B15" s="21" t="s">
        <v>36</v>
      </c>
      <c r="C15" s="21" t="s">
        <v>119</v>
      </c>
      <c r="D15" s="21"/>
      <c r="E15" s="22"/>
      <c r="F15" s="22"/>
      <c r="G15" s="28">
        <f>G16</f>
        <v>45000</v>
      </c>
      <c r="H15" s="28">
        <f>H16</f>
        <v>45000</v>
      </c>
      <c r="I15" s="28">
        <f t="shared" si="0"/>
        <v>100</v>
      </c>
    </row>
    <row r="16" spans="1:9" ht="25">
      <c r="A16" s="21" t="s">
        <v>120</v>
      </c>
      <c r="B16" s="21" t="s">
        <v>36</v>
      </c>
      <c r="C16" s="21" t="s">
        <v>119</v>
      </c>
      <c r="D16" s="21" t="s">
        <v>121</v>
      </c>
      <c r="E16" s="22"/>
      <c r="F16" s="22"/>
      <c r="G16" s="23">
        <v>45000</v>
      </c>
      <c r="H16" s="23">
        <v>45000</v>
      </c>
      <c r="I16" s="23">
        <f t="shared" si="0"/>
        <v>100</v>
      </c>
    </row>
    <row r="17" spans="1:9" ht="62.5">
      <c r="A17" s="21" t="s">
        <v>122</v>
      </c>
      <c r="B17" s="21" t="s">
        <v>36</v>
      </c>
      <c r="C17" s="21" t="s">
        <v>119</v>
      </c>
      <c r="D17" s="21" t="s">
        <v>121</v>
      </c>
      <c r="E17" s="21" t="s">
        <v>123</v>
      </c>
      <c r="F17" s="22"/>
      <c r="G17" s="23">
        <v>45000</v>
      </c>
      <c r="H17" s="23">
        <v>45000</v>
      </c>
      <c r="I17" s="23">
        <f t="shared" si="0"/>
        <v>100</v>
      </c>
    </row>
    <row r="18" spans="1:9" ht="25">
      <c r="A18" s="21" t="s">
        <v>124</v>
      </c>
      <c r="B18" s="21" t="s">
        <v>36</v>
      </c>
      <c r="C18" s="21" t="s">
        <v>119</v>
      </c>
      <c r="D18" s="21" t="s">
        <v>121</v>
      </c>
      <c r="E18" s="21" t="s">
        <v>123</v>
      </c>
      <c r="F18" s="21" t="s">
        <v>97</v>
      </c>
      <c r="G18" s="24">
        <v>45000</v>
      </c>
      <c r="H18" s="24">
        <v>45000</v>
      </c>
      <c r="I18" s="23">
        <f t="shared" si="0"/>
        <v>100</v>
      </c>
    </row>
    <row r="19" spans="1:9" ht="50">
      <c r="A19" s="21" t="s">
        <v>125</v>
      </c>
      <c r="B19" s="21" t="s">
        <v>36</v>
      </c>
      <c r="C19" s="21" t="s">
        <v>126</v>
      </c>
      <c r="D19" s="22"/>
      <c r="E19" s="22"/>
      <c r="F19" s="22"/>
      <c r="G19" s="23">
        <v>3236940.87</v>
      </c>
      <c r="H19" s="23">
        <v>3195235.52</v>
      </c>
      <c r="I19" s="23">
        <f t="shared" si="0"/>
        <v>98.711581345630194</v>
      </c>
    </row>
    <row r="20" spans="1:9" ht="50">
      <c r="A20" s="22" t="s">
        <v>224</v>
      </c>
      <c r="B20" s="21" t="s">
        <v>36</v>
      </c>
      <c r="C20" s="21" t="s">
        <v>126</v>
      </c>
      <c r="D20" s="21" t="s">
        <v>41</v>
      </c>
      <c r="E20" s="22"/>
      <c r="F20" s="22"/>
      <c r="G20" s="23">
        <f>G21</f>
        <v>2531809</v>
      </c>
      <c r="H20" s="23">
        <f>H21</f>
        <v>2490103.65</v>
      </c>
      <c r="I20" s="23">
        <f t="shared" si="0"/>
        <v>98.352745013545643</v>
      </c>
    </row>
    <row r="21" spans="1:9" ht="25">
      <c r="A21" s="21" t="s">
        <v>127</v>
      </c>
      <c r="B21" s="21" t="s">
        <v>36</v>
      </c>
      <c r="C21" s="21" t="s">
        <v>126</v>
      </c>
      <c r="D21" s="21" t="s">
        <v>41</v>
      </c>
      <c r="E21" s="22"/>
      <c r="F21" s="22"/>
      <c r="G21" s="23">
        <v>2531809</v>
      </c>
      <c r="H21" s="23">
        <v>2490103.65</v>
      </c>
      <c r="I21" s="23">
        <f t="shared" si="0"/>
        <v>98.352745013545643</v>
      </c>
    </row>
    <row r="22" spans="1:9" ht="25">
      <c r="A22" s="21" t="s">
        <v>128</v>
      </c>
      <c r="B22" s="21" t="s">
        <v>36</v>
      </c>
      <c r="C22" s="21" t="s">
        <v>126</v>
      </c>
      <c r="D22" s="21" t="s">
        <v>41</v>
      </c>
      <c r="E22" s="21" t="s">
        <v>129</v>
      </c>
      <c r="F22" s="22"/>
      <c r="G22" s="23">
        <v>1191217.3500000001</v>
      </c>
      <c r="H22" s="23">
        <v>1191217.23</v>
      </c>
      <c r="I22" s="23">
        <f t="shared" si="0"/>
        <v>99.999989926271638</v>
      </c>
    </row>
    <row r="23" spans="1:9" ht="25">
      <c r="A23" s="21" t="s">
        <v>124</v>
      </c>
      <c r="B23" s="21" t="s">
        <v>36</v>
      </c>
      <c r="C23" s="21" t="s">
        <v>126</v>
      </c>
      <c r="D23" s="21" t="s">
        <v>41</v>
      </c>
      <c r="E23" s="21" t="s">
        <v>129</v>
      </c>
      <c r="F23" s="21" t="s">
        <v>97</v>
      </c>
      <c r="G23" s="24">
        <v>1191217.3500000001</v>
      </c>
      <c r="H23" s="24">
        <v>1191217.23</v>
      </c>
      <c r="I23" s="23">
        <f t="shared" si="0"/>
        <v>99.999989926271638</v>
      </c>
    </row>
    <row r="24" spans="1:9" ht="50">
      <c r="A24" s="21" t="s">
        <v>130</v>
      </c>
      <c r="B24" s="21" t="s">
        <v>36</v>
      </c>
      <c r="C24" s="21" t="s">
        <v>126</v>
      </c>
      <c r="D24" s="21" t="s">
        <v>41</v>
      </c>
      <c r="E24" s="21" t="s">
        <v>131</v>
      </c>
      <c r="F24" s="22"/>
      <c r="G24" s="23">
        <v>361231.65</v>
      </c>
      <c r="H24" s="23">
        <v>353314.15</v>
      </c>
      <c r="I24" s="23">
        <f t="shared" si="0"/>
        <v>97.808193163583539</v>
      </c>
    </row>
    <row r="25" spans="1:9" ht="25">
      <c r="A25" s="21" t="s">
        <v>124</v>
      </c>
      <c r="B25" s="21" t="s">
        <v>36</v>
      </c>
      <c r="C25" s="21" t="s">
        <v>126</v>
      </c>
      <c r="D25" s="21" t="s">
        <v>41</v>
      </c>
      <c r="E25" s="21" t="s">
        <v>131</v>
      </c>
      <c r="F25" s="21" t="s">
        <v>97</v>
      </c>
      <c r="G25" s="24">
        <v>361231.65</v>
      </c>
      <c r="H25" s="24">
        <v>353314.15</v>
      </c>
      <c r="I25" s="23">
        <f t="shared" si="0"/>
        <v>97.808193163583539</v>
      </c>
    </row>
    <row r="26" spans="1:9" ht="25">
      <c r="A26" s="21" t="s">
        <v>132</v>
      </c>
      <c r="B26" s="21" t="s">
        <v>36</v>
      </c>
      <c r="C26" s="21" t="s">
        <v>126</v>
      </c>
      <c r="D26" s="21" t="s">
        <v>41</v>
      </c>
      <c r="E26" s="21" t="s">
        <v>133</v>
      </c>
      <c r="F26" s="22"/>
      <c r="G26" s="23">
        <v>954360</v>
      </c>
      <c r="H26" s="23">
        <v>923874.48</v>
      </c>
      <c r="I26" s="23">
        <f t="shared" si="0"/>
        <v>96.805658242172768</v>
      </c>
    </row>
    <row r="27" spans="1:9" ht="25">
      <c r="A27" s="21" t="s">
        <v>124</v>
      </c>
      <c r="B27" s="21" t="s">
        <v>36</v>
      </c>
      <c r="C27" s="21" t="s">
        <v>126</v>
      </c>
      <c r="D27" s="21" t="s">
        <v>41</v>
      </c>
      <c r="E27" s="21" t="s">
        <v>133</v>
      </c>
      <c r="F27" s="21" t="s">
        <v>97</v>
      </c>
      <c r="G27" s="24">
        <v>769160</v>
      </c>
      <c r="H27" s="24">
        <v>741338.35</v>
      </c>
      <c r="I27" s="23">
        <f t="shared" si="0"/>
        <v>96.382852722450465</v>
      </c>
    </row>
    <row r="28" spans="1:9" ht="25">
      <c r="A28" s="21" t="s">
        <v>124</v>
      </c>
      <c r="B28" s="21" t="s">
        <v>36</v>
      </c>
      <c r="C28" s="21" t="s">
        <v>126</v>
      </c>
      <c r="D28" s="21" t="s">
        <v>41</v>
      </c>
      <c r="E28" s="21" t="s">
        <v>133</v>
      </c>
      <c r="F28" s="21" t="s">
        <v>98</v>
      </c>
      <c r="G28" s="24">
        <v>85200</v>
      </c>
      <c r="H28" s="24">
        <v>83643.149999999994</v>
      </c>
      <c r="I28" s="23">
        <f t="shared" si="0"/>
        <v>98.172711267605621</v>
      </c>
    </row>
    <row r="29" spans="1:9" ht="25">
      <c r="A29" s="21" t="s">
        <v>124</v>
      </c>
      <c r="B29" s="21" t="s">
        <v>36</v>
      </c>
      <c r="C29" s="21" t="s">
        <v>126</v>
      </c>
      <c r="D29" s="21" t="s">
        <v>41</v>
      </c>
      <c r="E29" s="21" t="s">
        <v>133</v>
      </c>
      <c r="F29" s="21" t="s">
        <v>99</v>
      </c>
      <c r="G29" s="24">
        <v>100000</v>
      </c>
      <c r="H29" s="24">
        <v>98892.98</v>
      </c>
      <c r="I29" s="23">
        <f t="shared" si="0"/>
        <v>98.892979999999994</v>
      </c>
    </row>
    <row r="30" spans="1:9" ht="25">
      <c r="A30" s="21" t="s">
        <v>134</v>
      </c>
      <c r="B30" s="21" t="s">
        <v>36</v>
      </c>
      <c r="C30" s="21" t="s">
        <v>126</v>
      </c>
      <c r="D30" s="21" t="s">
        <v>41</v>
      </c>
      <c r="E30" s="21" t="s">
        <v>135</v>
      </c>
      <c r="F30" s="22"/>
      <c r="G30" s="23">
        <v>25000</v>
      </c>
      <c r="H30" s="23">
        <v>21697.79</v>
      </c>
      <c r="I30" s="23">
        <f t="shared" si="0"/>
        <v>86.791160000000005</v>
      </c>
    </row>
    <row r="31" spans="1:9" ht="25">
      <c r="A31" s="21" t="s">
        <v>124</v>
      </c>
      <c r="B31" s="21" t="s">
        <v>36</v>
      </c>
      <c r="C31" s="21" t="s">
        <v>126</v>
      </c>
      <c r="D31" s="21" t="s">
        <v>41</v>
      </c>
      <c r="E31" s="21" t="s">
        <v>135</v>
      </c>
      <c r="F31" s="21" t="s">
        <v>97</v>
      </c>
      <c r="G31" s="24">
        <v>25000</v>
      </c>
      <c r="H31" s="24">
        <v>21697.79</v>
      </c>
      <c r="I31" s="23">
        <f t="shared" si="0"/>
        <v>86.791160000000005</v>
      </c>
    </row>
    <row r="32" spans="1:9" ht="37.5">
      <c r="A32" s="21" t="s">
        <v>136</v>
      </c>
      <c r="B32" s="21" t="s">
        <v>36</v>
      </c>
      <c r="C32" s="21" t="s">
        <v>126</v>
      </c>
      <c r="D32" s="21" t="s">
        <v>42</v>
      </c>
      <c r="E32" s="22"/>
      <c r="F32" s="22"/>
      <c r="G32" s="23">
        <v>705131.87</v>
      </c>
      <c r="H32" s="23">
        <v>705131.87</v>
      </c>
      <c r="I32" s="23">
        <f t="shared" si="0"/>
        <v>100</v>
      </c>
    </row>
    <row r="33" spans="1:9" ht="25">
      <c r="A33" s="21" t="s">
        <v>128</v>
      </c>
      <c r="B33" s="21" t="s">
        <v>36</v>
      </c>
      <c r="C33" s="21" t="s">
        <v>126</v>
      </c>
      <c r="D33" s="21" t="s">
        <v>42</v>
      </c>
      <c r="E33" s="21" t="s">
        <v>129</v>
      </c>
      <c r="F33" s="22"/>
      <c r="G33" s="23">
        <v>542588.52</v>
      </c>
      <c r="H33" s="23">
        <v>542588.52</v>
      </c>
      <c r="I33" s="23">
        <f t="shared" si="0"/>
        <v>100</v>
      </c>
    </row>
    <row r="34" spans="1:9" ht="25">
      <c r="A34" s="21" t="s">
        <v>124</v>
      </c>
      <c r="B34" s="21" t="s">
        <v>36</v>
      </c>
      <c r="C34" s="21" t="s">
        <v>126</v>
      </c>
      <c r="D34" s="21" t="s">
        <v>42</v>
      </c>
      <c r="E34" s="21" t="s">
        <v>129</v>
      </c>
      <c r="F34" s="21" t="s">
        <v>97</v>
      </c>
      <c r="G34" s="24">
        <v>542588.52</v>
      </c>
      <c r="H34" s="24">
        <v>542588.52</v>
      </c>
      <c r="I34" s="23">
        <f t="shared" si="0"/>
        <v>100</v>
      </c>
    </row>
    <row r="35" spans="1:9" ht="50">
      <c r="A35" s="21" t="s">
        <v>130</v>
      </c>
      <c r="B35" s="21" t="s">
        <v>36</v>
      </c>
      <c r="C35" s="21" t="s">
        <v>126</v>
      </c>
      <c r="D35" s="21" t="s">
        <v>42</v>
      </c>
      <c r="E35" s="21" t="s">
        <v>131</v>
      </c>
      <c r="F35" s="22"/>
      <c r="G35" s="23">
        <v>162543.35</v>
      </c>
      <c r="H35" s="23">
        <v>162543.35</v>
      </c>
      <c r="I35" s="23">
        <f t="shared" si="0"/>
        <v>100</v>
      </c>
    </row>
    <row r="36" spans="1:9" ht="25">
      <c r="A36" s="21" t="s">
        <v>124</v>
      </c>
      <c r="B36" s="21" t="s">
        <v>36</v>
      </c>
      <c r="C36" s="21" t="s">
        <v>126</v>
      </c>
      <c r="D36" s="21" t="s">
        <v>42</v>
      </c>
      <c r="E36" s="21" t="s">
        <v>131</v>
      </c>
      <c r="F36" s="21" t="s">
        <v>97</v>
      </c>
      <c r="G36" s="24">
        <v>162543.35</v>
      </c>
      <c r="H36" s="24">
        <v>162543.35</v>
      </c>
      <c r="I36" s="23">
        <f t="shared" si="0"/>
        <v>100</v>
      </c>
    </row>
    <row r="37" spans="1:9" ht="25">
      <c r="A37" s="21" t="s">
        <v>137</v>
      </c>
      <c r="B37" s="21" t="s">
        <v>36</v>
      </c>
      <c r="C37" s="21" t="s">
        <v>138</v>
      </c>
      <c r="D37" s="22"/>
      <c r="E37" s="22"/>
      <c r="F37" s="22"/>
      <c r="G37" s="23">
        <v>76519</v>
      </c>
      <c r="H37" s="23">
        <v>76519</v>
      </c>
      <c r="I37" s="23">
        <f t="shared" si="0"/>
        <v>100</v>
      </c>
    </row>
    <row r="38" spans="1:9" ht="37.5">
      <c r="A38" s="21" t="s">
        <v>139</v>
      </c>
      <c r="B38" s="21" t="s">
        <v>36</v>
      </c>
      <c r="C38" s="21" t="s">
        <v>138</v>
      </c>
      <c r="D38" s="21" t="s">
        <v>140</v>
      </c>
      <c r="E38" s="22"/>
      <c r="F38" s="22"/>
      <c r="G38" s="23">
        <v>76519</v>
      </c>
      <c r="H38" s="23">
        <v>76519</v>
      </c>
      <c r="I38" s="23">
        <f t="shared" si="0"/>
        <v>100</v>
      </c>
    </row>
    <row r="39" spans="1:9" ht="62.5">
      <c r="A39" s="21" t="s">
        <v>122</v>
      </c>
      <c r="B39" s="21" t="s">
        <v>36</v>
      </c>
      <c r="C39" s="21" t="s">
        <v>138</v>
      </c>
      <c r="D39" s="21" t="s">
        <v>140</v>
      </c>
      <c r="E39" s="21" t="s">
        <v>123</v>
      </c>
      <c r="F39" s="22"/>
      <c r="G39" s="23">
        <v>0</v>
      </c>
      <c r="H39" s="23">
        <v>0</v>
      </c>
      <c r="I39" s="23">
        <v>0</v>
      </c>
    </row>
    <row r="40" spans="1:9" ht="25">
      <c r="A40" s="21" t="s">
        <v>124</v>
      </c>
      <c r="B40" s="21" t="s">
        <v>36</v>
      </c>
      <c r="C40" s="21" t="s">
        <v>138</v>
      </c>
      <c r="D40" s="21" t="s">
        <v>140</v>
      </c>
      <c r="E40" s="21" t="s">
        <v>123</v>
      </c>
      <c r="F40" s="21" t="s">
        <v>97</v>
      </c>
      <c r="G40" s="24">
        <v>0</v>
      </c>
      <c r="H40" s="24">
        <v>0</v>
      </c>
      <c r="I40" s="23">
        <v>0</v>
      </c>
    </row>
    <row r="41" spans="1:9" ht="25">
      <c r="A41" s="21" t="s">
        <v>141</v>
      </c>
      <c r="B41" s="21" t="s">
        <v>36</v>
      </c>
      <c r="C41" s="21" t="s">
        <v>138</v>
      </c>
      <c r="D41" s="21" t="s">
        <v>140</v>
      </c>
      <c r="E41" s="21" t="s">
        <v>142</v>
      </c>
      <c r="F41" s="22"/>
      <c r="G41" s="23">
        <v>76519</v>
      </c>
      <c r="H41" s="23">
        <v>76519</v>
      </c>
      <c r="I41" s="23">
        <f t="shared" si="0"/>
        <v>100</v>
      </c>
    </row>
    <row r="42" spans="1:9" ht="25">
      <c r="A42" s="21" t="s">
        <v>124</v>
      </c>
      <c r="B42" s="21" t="s">
        <v>36</v>
      </c>
      <c r="C42" s="21" t="s">
        <v>138</v>
      </c>
      <c r="D42" s="21" t="s">
        <v>140</v>
      </c>
      <c r="E42" s="21" t="s">
        <v>142</v>
      </c>
      <c r="F42" s="21" t="s">
        <v>97</v>
      </c>
      <c r="G42" s="24">
        <v>76519</v>
      </c>
      <c r="H42" s="24">
        <v>76519</v>
      </c>
      <c r="I42" s="23">
        <f t="shared" si="0"/>
        <v>100</v>
      </c>
    </row>
    <row r="43" spans="1:9">
      <c r="A43" s="21" t="s">
        <v>143</v>
      </c>
      <c r="B43" s="21" t="s">
        <v>36</v>
      </c>
      <c r="C43" s="21" t="s">
        <v>144</v>
      </c>
      <c r="D43" s="22"/>
      <c r="E43" s="22"/>
      <c r="F43" s="22"/>
      <c r="G43" s="23">
        <v>3060</v>
      </c>
      <c r="H43" s="23">
        <v>0</v>
      </c>
      <c r="I43" s="23">
        <f t="shared" si="0"/>
        <v>0</v>
      </c>
    </row>
    <row r="44" spans="1:9" ht="50">
      <c r="A44" s="22" t="s">
        <v>224</v>
      </c>
      <c r="B44" s="21"/>
      <c r="C44" s="21"/>
      <c r="D44" s="22"/>
      <c r="E44" s="22"/>
      <c r="F44" s="22"/>
      <c r="G44" s="23">
        <v>3060</v>
      </c>
      <c r="H44" s="23">
        <v>0</v>
      </c>
      <c r="I44" s="23">
        <f t="shared" si="0"/>
        <v>0</v>
      </c>
    </row>
    <row r="45" spans="1:9" ht="25">
      <c r="A45" s="21" t="s">
        <v>145</v>
      </c>
      <c r="B45" s="21" t="s">
        <v>36</v>
      </c>
      <c r="C45" s="21" t="s">
        <v>144</v>
      </c>
      <c r="D45" s="21" t="s">
        <v>43</v>
      </c>
      <c r="E45" s="22"/>
      <c r="F45" s="22"/>
      <c r="G45" s="23">
        <v>3060</v>
      </c>
      <c r="H45" s="23">
        <v>0</v>
      </c>
      <c r="I45" s="23">
        <f t="shared" si="0"/>
        <v>0</v>
      </c>
    </row>
    <row r="46" spans="1:9" ht="25">
      <c r="A46" s="21" t="s">
        <v>146</v>
      </c>
      <c r="B46" s="21" t="s">
        <v>36</v>
      </c>
      <c r="C46" s="21" t="s">
        <v>144</v>
      </c>
      <c r="D46" s="21" t="s">
        <v>43</v>
      </c>
      <c r="E46" s="21" t="s">
        <v>147</v>
      </c>
      <c r="F46" s="22"/>
      <c r="G46" s="23">
        <v>3060</v>
      </c>
      <c r="H46" s="23">
        <v>0</v>
      </c>
      <c r="I46" s="23">
        <f t="shared" si="0"/>
        <v>0</v>
      </c>
    </row>
    <row r="47" spans="1:9" ht="25">
      <c r="A47" s="21" t="s">
        <v>124</v>
      </c>
      <c r="B47" s="21" t="s">
        <v>36</v>
      </c>
      <c r="C47" s="21" t="s">
        <v>144</v>
      </c>
      <c r="D47" s="21" t="s">
        <v>43</v>
      </c>
      <c r="E47" s="21" t="s">
        <v>147</v>
      </c>
      <c r="F47" s="21" t="s">
        <v>97</v>
      </c>
      <c r="G47" s="24">
        <v>3060</v>
      </c>
      <c r="H47" s="24">
        <v>0</v>
      </c>
      <c r="I47" s="23">
        <f t="shared" si="0"/>
        <v>0</v>
      </c>
    </row>
    <row r="48" spans="1:9">
      <c r="A48" s="21" t="s">
        <v>148</v>
      </c>
      <c r="B48" s="21" t="s">
        <v>36</v>
      </c>
      <c r="C48" s="21" t="s">
        <v>149</v>
      </c>
      <c r="D48" s="22"/>
      <c r="E48" s="22"/>
      <c r="F48" s="22"/>
      <c r="G48" s="23">
        <v>286641</v>
      </c>
      <c r="H48" s="23">
        <v>285386.23999999999</v>
      </c>
      <c r="I48" s="23">
        <f t="shared" si="0"/>
        <v>99.562253829703351</v>
      </c>
    </row>
    <row r="49" spans="1:9" ht="50">
      <c r="A49" s="22" t="s">
        <v>224</v>
      </c>
      <c r="B49" s="21" t="s">
        <v>36</v>
      </c>
      <c r="C49" s="21" t="s">
        <v>149</v>
      </c>
      <c r="D49" s="22"/>
      <c r="E49" s="22"/>
      <c r="F49" s="22"/>
      <c r="G49" s="23">
        <v>286641</v>
      </c>
      <c r="H49" s="23">
        <v>285386.23999999999</v>
      </c>
      <c r="I49" s="23">
        <f t="shared" ref="I49" si="1">H49/G49*100</f>
        <v>99.562253829703351</v>
      </c>
    </row>
    <row r="50" spans="1:9" ht="25">
      <c r="A50" s="21" t="s">
        <v>150</v>
      </c>
      <c r="B50" s="21" t="s">
        <v>36</v>
      </c>
      <c r="C50" s="21" t="s">
        <v>149</v>
      </c>
      <c r="D50" s="21" t="s">
        <v>46</v>
      </c>
      <c r="E50" s="22"/>
      <c r="F50" s="22"/>
      <c r="G50" s="23">
        <v>286641</v>
      </c>
      <c r="H50" s="23">
        <v>285386.23999999999</v>
      </c>
      <c r="I50" s="23">
        <f t="shared" si="0"/>
        <v>99.562253829703351</v>
      </c>
    </row>
    <row r="51" spans="1:9" ht="25">
      <c r="A51" s="21" t="s">
        <v>132</v>
      </c>
      <c r="B51" s="21" t="s">
        <v>36</v>
      </c>
      <c r="C51" s="21" t="s">
        <v>149</v>
      </c>
      <c r="D51" s="21" t="s">
        <v>46</v>
      </c>
      <c r="E51" s="21" t="s">
        <v>133</v>
      </c>
      <c r="F51" s="22"/>
      <c r="G51" s="23">
        <v>281532</v>
      </c>
      <c r="H51" s="23">
        <v>280277.24</v>
      </c>
      <c r="I51" s="23">
        <f t="shared" si="0"/>
        <v>99.55430998962818</v>
      </c>
    </row>
    <row r="52" spans="1:9" ht="25">
      <c r="A52" s="21" t="s">
        <v>124</v>
      </c>
      <c r="B52" s="21" t="s">
        <v>36</v>
      </c>
      <c r="C52" s="21" t="s">
        <v>149</v>
      </c>
      <c r="D52" s="21" t="s">
        <v>46</v>
      </c>
      <c r="E52" s="21" t="s">
        <v>133</v>
      </c>
      <c r="F52" s="21" t="s">
        <v>97</v>
      </c>
      <c r="G52" s="24">
        <v>234542</v>
      </c>
      <c r="H52" s="24">
        <v>233542</v>
      </c>
      <c r="I52" s="23">
        <f t="shared" si="0"/>
        <v>99.573637131089527</v>
      </c>
    </row>
    <row r="53" spans="1:9" ht="25">
      <c r="A53" s="21" t="s">
        <v>124</v>
      </c>
      <c r="B53" s="21" t="s">
        <v>36</v>
      </c>
      <c r="C53" s="21" t="s">
        <v>149</v>
      </c>
      <c r="D53" s="21" t="s">
        <v>46</v>
      </c>
      <c r="E53" s="21" t="s">
        <v>133</v>
      </c>
      <c r="F53" s="21" t="s">
        <v>98</v>
      </c>
      <c r="G53" s="24">
        <v>20000</v>
      </c>
      <c r="H53" s="24">
        <v>19745.240000000002</v>
      </c>
      <c r="I53" s="23">
        <f t="shared" si="0"/>
        <v>98.726200000000006</v>
      </c>
    </row>
    <row r="54" spans="1:9" ht="25">
      <c r="A54" s="21" t="s">
        <v>124</v>
      </c>
      <c r="B54" s="21" t="s">
        <v>36</v>
      </c>
      <c r="C54" s="21" t="s">
        <v>149</v>
      </c>
      <c r="D54" s="21" t="s">
        <v>46</v>
      </c>
      <c r="E54" s="21" t="s">
        <v>133</v>
      </c>
      <c r="F54" s="21" t="s">
        <v>99</v>
      </c>
      <c r="G54" s="24">
        <v>26990</v>
      </c>
      <c r="H54" s="24">
        <v>26990</v>
      </c>
      <c r="I54" s="23">
        <f t="shared" si="0"/>
        <v>100</v>
      </c>
    </row>
    <row r="55" spans="1:9" ht="25">
      <c r="A55" s="21" t="s">
        <v>151</v>
      </c>
      <c r="B55" s="21" t="s">
        <v>36</v>
      </c>
      <c r="C55" s="21" t="s">
        <v>149</v>
      </c>
      <c r="D55" s="21" t="s">
        <v>46</v>
      </c>
      <c r="E55" s="21" t="s">
        <v>152</v>
      </c>
      <c r="F55" s="22"/>
      <c r="G55" s="23">
        <v>3900</v>
      </c>
      <c r="H55" s="23">
        <v>3900</v>
      </c>
      <c r="I55" s="23">
        <f t="shared" si="0"/>
        <v>100</v>
      </c>
    </row>
    <row r="56" spans="1:9" ht="25">
      <c r="A56" s="21" t="s">
        <v>124</v>
      </c>
      <c r="B56" s="21" t="s">
        <v>36</v>
      </c>
      <c r="C56" s="21" t="s">
        <v>149</v>
      </c>
      <c r="D56" s="21" t="s">
        <v>46</v>
      </c>
      <c r="E56" s="21" t="s">
        <v>152</v>
      </c>
      <c r="F56" s="21" t="s">
        <v>97</v>
      </c>
      <c r="G56" s="24">
        <v>3900</v>
      </c>
      <c r="H56" s="24">
        <v>3900</v>
      </c>
      <c r="I56" s="23">
        <f t="shared" si="0"/>
        <v>100</v>
      </c>
    </row>
    <row r="57" spans="1:9" ht="25">
      <c r="A57" s="21" t="s">
        <v>134</v>
      </c>
      <c r="B57" s="21" t="s">
        <v>36</v>
      </c>
      <c r="C57" s="21" t="s">
        <v>149</v>
      </c>
      <c r="D57" s="21" t="s">
        <v>46</v>
      </c>
      <c r="E57" s="21" t="s">
        <v>135</v>
      </c>
      <c r="F57" s="22"/>
      <c r="G57" s="23">
        <v>1209</v>
      </c>
      <c r="H57" s="23">
        <v>1209</v>
      </c>
      <c r="I57" s="23">
        <f t="shared" si="0"/>
        <v>100</v>
      </c>
    </row>
    <row r="58" spans="1:9" ht="25">
      <c r="A58" s="21" t="s">
        <v>124</v>
      </c>
      <c r="B58" s="21" t="s">
        <v>36</v>
      </c>
      <c r="C58" s="21" t="s">
        <v>149</v>
      </c>
      <c r="D58" s="21" t="s">
        <v>46</v>
      </c>
      <c r="E58" s="21" t="s">
        <v>135</v>
      </c>
      <c r="F58" s="21" t="s">
        <v>97</v>
      </c>
      <c r="G58" s="24">
        <v>1209</v>
      </c>
      <c r="H58" s="24">
        <v>1209</v>
      </c>
      <c r="I58" s="23">
        <f t="shared" si="0"/>
        <v>100</v>
      </c>
    </row>
    <row r="59" spans="1:9">
      <c r="A59" s="21" t="s">
        <v>153</v>
      </c>
      <c r="B59" s="21" t="s">
        <v>36</v>
      </c>
      <c r="C59" s="21" t="s">
        <v>154</v>
      </c>
      <c r="D59" s="22"/>
      <c r="E59" s="22"/>
      <c r="F59" s="22"/>
      <c r="G59" s="23">
        <v>47056</v>
      </c>
      <c r="H59" s="23">
        <v>47056</v>
      </c>
      <c r="I59" s="23">
        <f t="shared" si="0"/>
        <v>100</v>
      </c>
    </row>
    <row r="60" spans="1:9" ht="37.5">
      <c r="A60" s="21" t="s">
        <v>155</v>
      </c>
      <c r="B60" s="21" t="s">
        <v>36</v>
      </c>
      <c r="C60" s="21" t="s">
        <v>154</v>
      </c>
      <c r="D60" s="21" t="s">
        <v>49</v>
      </c>
      <c r="E60" s="22"/>
      <c r="F60" s="22"/>
      <c r="G60" s="23">
        <v>47056</v>
      </c>
      <c r="H60" s="23">
        <v>47056</v>
      </c>
      <c r="I60" s="23">
        <f t="shared" si="0"/>
        <v>100</v>
      </c>
    </row>
    <row r="61" spans="1:9" ht="25">
      <c r="A61" s="21" t="s">
        <v>128</v>
      </c>
      <c r="B61" s="21" t="s">
        <v>36</v>
      </c>
      <c r="C61" s="21" t="s">
        <v>154</v>
      </c>
      <c r="D61" s="21" t="s">
        <v>49</v>
      </c>
      <c r="E61" s="21" t="s">
        <v>129</v>
      </c>
      <c r="F61" s="22"/>
      <c r="G61" s="23">
        <v>35525.53</v>
      </c>
      <c r="H61" s="23">
        <v>35525.53</v>
      </c>
      <c r="I61" s="23">
        <f t="shared" si="0"/>
        <v>100</v>
      </c>
    </row>
    <row r="62" spans="1:9" ht="37.5">
      <c r="A62" s="21" t="s">
        <v>124</v>
      </c>
      <c r="B62" s="21" t="s">
        <v>36</v>
      </c>
      <c r="C62" s="21" t="s">
        <v>154</v>
      </c>
      <c r="D62" s="21" t="s">
        <v>49</v>
      </c>
      <c r="E62" s="21" t="s">
        <v>129</v>
      </c>
      <c r="F62" s="21" t="s">
        <v>156</v>
      </c>
      <c r="G62" s="24">
        <v>35525.53</v>
      </c>
      <c r="H62" s="24">
        <v>35525.53</v>
      </c>
      <c r="I62" s="23">
        <f t="shared" si="0"/>
        <v>100</v>
      </c>
    </row>
    <row r="63" spans="1:9" ht="50">
      <c r="A63" s="21" t="s">
        <v>130</v>
      </c>
      <c r="B63" s="21" t="s">
        <v>36</v>
      </c>
      <c r="C63" s="21" t="s">
        <v>154</v>
      </c>
      <c r="D63" s="21" t="s">
        <v>49</v>
      </c>
      <c r="E63" s="21" t="s">
        <v>131</v>
      </c>
      <c r="F63" s="22"/>
      <c r="G63" s="23">
        <v>10729.47</v>
      </c>
      <c r="H63" s="23">
        <v>10729.47</v>
      </c>
      <c r="I63" s="23">
        <f t="shared" si="0"/>
        <v>100</v>
      </c>
    </row>
    <row r="64" spans="1:9" ht="37.5">
      <c r="A64" s="21" t="s">
        <v>124</v>
      </c>
      <c r="B64" s="21" t="s">
        <v>36</v>
      </c>
      <c r="C64" s="21" t="s">
        <v>154</v>
      </c>
      <c r="D64" s="21" t="s">
        <v>49</v>
      </c>
      <c r="E64" s="21" t="s">
        <v>131</v>
      </c>
      <c r="F64" s="21" t="s">
        <v>156</v>
      </c>
      <c r="G64" s="24">
        <v>10729.47</v>
      </c>
      <c r="H64" s="24">
        <v>10729.47</v>
      </c>
      <c r="I64" s="23">
        <f t="shared" si="0"/>
        <v>100</v>
      </c>
    </row>
    <row r="65" spans="1:9" ht="25">
      <c r="A65" s="21" t="s">
        <v>132</v>
      </c>
      <c r="B65" s="21" t="s">
        <v>36</v>
      </c>
      <c r="C65" s="21" t="s">
        <v>154</v>
      </c>
      <c r="D65" s="21" t="s">
        <v>49</v>
      </c>
      <c r="E65" s="21" t="s">
        <v>133</v>
      </c>
      <c r="F65" s="22"/>
      <c r="G65" s="23">
        <v>801</v>
      </c>
      <c r="H65" s="23">
        <v>801</v>
      </c>
      <c r="I65" s="23">
        <f t="shared" si="0"/>
        <v>100</v>
      </c>
    </row>
    <row r="66" spans="1:9" ht="37.5">
      <c r="A66" s="21" t="s">
        <v>124</v>
      </c>
      <c r="B66" s="21" t="s">
        <v>36</v>
      </c>
      <c r="C66" s="21" t="s">
        <v>154</v>
      </c>
      <c r="D66" s="21" t="s">
        <v>49</v>
      </c>
      <c r="E66" s="21" t="s">
        <v>133</v>
      </c>
      <c r="F66" s="21" t="s">
        <v>156</v>
      </c>
      <c r="G66" s="24">
        <v>801</v>
      </c>
      <c r="H66" s="24">
        <v>801</v>
      </c>
      <c r="I66" s="23">
        <f t="shared" si="0"/>
        <v>100</v>
      </c>
    </row>
    <row r="67" spans="1:9" ht="37.5">
      <c r="A67" s="21" t="s">
        <v>157</v>
      </c>
      <c r="B67" s="21" t="s">
        <v>36</v>
      </c>
      <c r="C67" s="21" t="s">
        <v>158</v>
      </c>
      <c r="D67" s="22"/>
      <c r="E67" s="22"/>
      <c r="F67" s="22"/>
      <c r="G67" s="23">
        <v>431048.54</v>
      </c>
      <c r="H67" s="23">
        <v>430558.54</v>
      </c>
      <c r="I67" s="23">
        <f t="shared" si="0"/>
        <v>99.886323707302196</v>
      </c>
    </row>
    <row r="68" spans="1:9" ht="37.5">
      <c r="A68" s="22" t="s">
        <v>225</v>
      </c>
      <c r="B68" s="21" t="s">
        <v>36</v>
      </c>
      <c r="C68" s="21" t="s">
        <v>158</v>
      </c>
      <c r="D68" s="22"/>
      <c r="E68" s="22"/>
      <c r="F68" s="22"/>
      <c r="G68" s="23">
        <v>431048.54</v>
      </c>
      <c r="H68" s="23">
        <v>430558.54</v>
      </c>
      <c r="I68" s="23">
        <f t="shared" ref="I68" si="2">H68/G68*100</f>
        <v>99.886323707302196</v>
      </c>
    </row>
    <row r="69" spans="1:9" ht="25">
      <c r="A69" s="21" t="s">
        <v>159</v>
      </c>
      <c r="B69" s="21" t="s">
        <v>36</v>
      </c>
      <c r="C69" s="21" t="s">
        <v>158</v>
      </c>
      <c r="D69" s="21" t="s">
        <v>52</v>
      </c>
      <c r="E69" s="22"/>
      <c r="F69" s="22"/>
      <c r="G69" s="23">
        <v>196944.74</v>
      </c>
      <c r="H69" s="23">
        <v>196644.74</v>
      </c>
      <c r="I69" s="23">
        <f t="shared" si="0"/>
        <v>99.847673007159273</v>
      </c>
    </row>
    <row r="70" spans="1:9" ht="25">
      <c r="A70" s="21" t="s">
        <v>132</v>
      </c>
      <c r="B70" s="21" t="s">
        <v>36</v>
      </c>
      <c r="C70" s="21" t="s">
        <v>158</v>
      </c>
      <c r="D70" s="21" t="s">
        <v>52</v>
      </c>
      <c r="E70" s="21" t="s">
        <v>133</v>
      </c>
      <c r="F70" s="22"/>
      <c r="G70" s="23">
        <v>196944.74</v>
      </c>
      <c r="H70" s="23">
        <v>196644.74</v>
      </c>
      <c r="I70" s="23">
        <f t="shared" si="0"/>
        <v>99.847673007159273</v>
      </c>
    </row>
    <row r="71" spans="1:9" ht="25">
      <c r="A71" s="21" t="s">
        <v>124</v>
      </c>
      <c r="B71" s="21" t="s">
        <v>36</v>
      </c>
      <c r="C71" s="21" t="s">
        <v>158</v>
      </c>
      <c r="D71" s="21" t="s">
        <v>52</v>
      </c>
      <c r="E71" s="21" t="s">
        <v>133</v>
      </c>
      <c r="F71" s="21" t="s">
        <v>97</v>
      </c>
      <c r="G71" s="24">
        <v>196944.74</v>
      </c>
      <c r="H71" s="24">
        <v>196644.74</v>
      </c>
      <c r="I71" s="23">
        <f t="shared" si="0"/>
        <v>99.847673007159273</v>
      </c>
    </row>
    <row r="72" spans="1:9" ht="25">
      <c r="A72" s="21" t="s">
        <v>160</v>
      </c>
      <c r="B72" s="21" t="s">
        <v>36</v>
      </c>
      <c r="C72" s="21" t="s">
        <v>158</v>
      </c>
      <c r="D72" s="21" t="s">
        <v>53</v>
      </c>
      <c r="E72" s="22"/>
      <c r="F72" s="22"/>
      <c r="G72" s="23">
        <v>234103.8</v>
      </c>
      <c r="H72" s="23">
        <v>233913.8</v>
      </c>
      <c r="I72" s="23">
        <f t="shared" si="0"/>
        <v>99.918839420803934</v>
      </c>
    </row>
    <row r="73" spans="1:9" ht="25">
      <c r="A73" s="21" t="s">
        <v>132</v>
      </c>
      <c r="B73" s="21" t="s">
        <v>36</v>
      </c>
      <c r="C73" s="21" t="s">
        <v>158</v>
      </c>
      <c r="D73" s="21" t="s">
        <v>53</v>
      </c>
      <c r="E73" s="21" t="s">
        <v>133</v>
      </c>
      <c r="F73" s="22"/>
      <c r="G73" s="23">
        <v>234103.8</v>
      </c>
      <c r="H73" s="23">
        <v>233913.8</v>
      </c>
      <c r="I73" s="23">
        <f t="shared" si="0"/>
        <v>99.918839420803934</v>
      </c>
    </row>
    <row r="74" spans="1:9" ht="25">
      <c r="A74" s="21" t="s">
        <v>124</v>
      </c>
      <c r="B74" s="21" t="s">
        <v>36</v>
      </c>
      <c r="C74" s="21" t="s">
        <v>158</v>
      </c>
      <c r="D74" s="21" t="s">
        <v>53</v>
      </c>
      <c r="E74" s="21" t="s">
        <v>133</v>
      </c>
      <c r="F74" s="21" t="s">
        <v>97</v>
      </c>
      <c r="G74" s="24">
        <v>211303.8</v>
      </c>
      <c r="H74" s="24">
        <v>211113.8</v>
      </c>
      <c r="I74" s="23">
        <f t="shared" si="0"/>
        <v>99.910082071406194</v>
      </c>
    </row>
    <row r="75" spans="1:9" ht="25">
      <c r="A75" s="21" t="s">
        <v>124</v>
      </c>
      <c r="B75" s="21" t="s">
        <v>36</v>
      </c>
      <c r="C75" s="21" t="s">
        <v>158</v>
      </c>
      <c r="D75" s="21" t="s">
        <v>53</v>
      </c>
      <c r="E75" s="21" t="s">
        <v>133</v>
      </c>
      <c r="F75" s="21" t="s">
        <v>99</v>
      </c>
      <c r="G75" s="24">
        <v>22800</v>
      </c>
      <c r="H75" s="24">
        <v>22800</v>
      </c>
      <c r="I75" s="23">
        <f t="shared" si="0"/>
        <v>100</v>
      </c>
    </row>
    <row r="76" spans="1:9">
      <c r="A76" s="22" t="s">
        <v>54</v>
      </c>
      <c r="B76" s="21" t="s">
        <v>36</v>
      </c>
      <c r="C76" s="21" t="s">
        <v>162</v>
      </c>
      <c r="D76" s="22"/>
      <c r="E76" s="22"/>
      <c r="F76" s="22"/>
      <c r="G76" s="23">
        <v>742528.13</v>
      </c>
      <c r="H76" s="23">
        <v>519068.6</v>
      </c>
      <c r="I76" s="23">
        <f t="shared" ref="I76" si="3">H76/G76*100</f>
        <v>69.905580546827224</v>
      </c>
    </row>
    <row r="77" spans="1:9">
      <c r="A77" s="21" t="s">
        <v>161</v>
      </c>
      <c r="B77" s="21" t="s">
        <v>36</v>
      </c>
      <c r="C77" s="21" t="s">
        <v>162</v>
      </c>
      <c r="D77" s="22"/>
      <c r="E77" s="22"/>
      <c r="F77" s="22"/>
      <c r="G77" s="23">
        <v>742528.13</v>
      </c>
      <c r="H77" s="23">
        <v>519068.6</v>
      </c>
      <c r="I77" s="23">
        <f t="shared" si="0"/>
        <v>69.905580546827224</v>
      </c>
    </row>
    <row r="78" spans="1:9" ht="37.5">
      <c r="A78" s="21" t="s">
        <v>163</v>
      </c>
      <c r="B78" s="21" t="s">
        <v>36</v>
      </c>
      <c r="C78" s="21" t="s">
        <v>162</v>
      </c>
      <c r="D78" s="21" t="s">
        <v>56</v>
      </c>
      <c r="E78" s="22"/>
      <c r="F78" s="22"/>
      <c r="G78" s="23">
        <v>221600</v>
      </c>
      <c r="H78" s="23">
        <v>87660</v>
      </c>
      <c r="I78" s="23">
        <f t="shared" si="0"/>
        <v>39.557761732851986</v>
      </c>
    </row>
    <row r="79" spans="1:9" ht="25">
      <c r="A79" s="21" t="s">
        <v>132</v>
      </c>
      <c r="B79" s="21" t="s">
        <v>36</v>
      </c>
      <c r="C79" s="21" t="s">
        <v>162</v>
      </c>
      <c r="D79" s="21" t="s">
        <v>56</v>
      </c>
      <c r="E79" s="21" t="s">
        <v>133</v>
      </c>
      <c r="F79" s="22"/>
      <c r="G79" s="23">
        <v>221600</v>
      </c>
      <c r="H79" s="23">
        <v>87660</v>
      </c>
      <c r="I79" s="23">
        <f t="shared" si="0"/>
        <v>39.557761732851986</v>
      </c>
    </row>
    <row r="80" spans="1:9" ht="25">
      <c r="A80" s="21" t="s">
        <v>124</v>
      </c>
      <c r="B80" s="21" t="s">
        <v>36</v>
      </c>
      <c r="C80" s="21" t="s">
        <v>162</v>
      </c>
      <c r="D80" s="21" t="s">
        <v>56</v>
      </c>
      <c r="E80" s="21" t="s">
        <v>133</v>
      </c>
      <c r="F80" s="21" t="s">
        <v>97</v>
      </c>
      <c r="G80" s="24">
        <v>21600</v>
      </c>
      <c r="H80" s="24">
        <v>21600</v>
      </c>
      <c r="I80" s="23">
        <f t="shared" si="0"/>
        <v>100</v>
      </c>
    </row>
    <row r="81" spans="1:9" ht="25">
      <c r="A81" s="21" t="s">
        <v>124</v>
      </c>
      <c r="B81" s="21" t="s">
        <v>36</v>
      </c>
      <c r="C81" s="21" t="s">
        <v>162</v>
      </c>
      <c r="D81" s="21" t="s">
        <v>56</v>
      </c>
      <c r="E81" s="21" t="s">
        <v>133</v>
      </c>
      <c r="F81" s="21" t="s">
        <v>100</v>
      </c>
      <c r="G81" s="24">
        <v>200000</v>
      </c>
      <c r="H81" s="24">
        <v>66060</v>
      </c>
      <c r="I81" s="23">
        <f t="shared" si="0"/>
        <v>33.03</v>
      </c>
    </row>
    <row r="82" spans="1:9" ht="37.5">
      <c r="A82" s="21" t="s">
        <v>164</v>
      </c>
      <c r="B82" s="21" t="s">
        <v>36</v>
      </c>
      <c r="C82" s="21" t="s">
        <v>162</v>
      </c>
      <c r="D82" s="21" t="s">
        <v>165</v>
      </c>
      <c r="E82" s="22"/>
      <c r="F82" s="22"/>
      <c r="G82" s="23">
        <v>116400</v>
      </c>
      <c r="H82" s="23">
        <v>37500</v>
      </c>
      <c r="I82" s="23">
        <f t="shared" si="0"/>
        <v>32.216494845360828</v>
      </c>
    </row>
    <row r="83" spans="1:9" ht="25">
      <c r="A83" s="21" t="s">
        <v>132</v>
      </c>
      <c r="B83" s="21" t="s">
        <v>36</v>
      </c>
      <c r="C83" s="21" t="s">
        <v>162</v>
      </c>
      <c r="D83" s="21" t="s">
        <v>165</v>
      </c>
      <c r="E83" s="21" t="s">
        <v>133</v>
      </c>
      <c r="F83" s="22"/>
      <c r="G83" s="23">
        <v>116400</v>
      </c>
      <c r="H83" s="23">
        <v>37500</v>
      </c>
      <c r="I83" s="23">
        <f t="shared" ref="I83:I147" si="4">H83/G83*100</f>
        <v>32.216494845360828</v>
      </c>
    </row>
    <row r="84" spans="1:9" ht="25">
      <c r="A84" s="21" t="s">
        <v>124</v>
      </c>
      <c r="B84" s="21" t="s">
        <v>36</v>
      </c>
      <c r="C84" s="21" t="s">
        <v>162</v>
      </c>
      <c r="D84" s="21" t="s">
        <v>165</v>
      </c>
      <c r="E84" s="21" t="s">
        <v>133</v>
      </c>
      <c r="F84" s="21" t="s">
        <v>100</v>
      </c>
      <c r="G84" s="24">
        <v>116400</v>
      </c>
      <c r="H84" s="24">
        <v>37500</v>
      </c>
      <c r="I84" s="23">
        <f t="shared" si="4"/>
        <v>32.216494845360828</v>
      </c>
    </row>
    <row r="85" spans="1:9" ht="37.5">
      <c r="A85" s="21" t="s">
        <v>166</v>
      </c>
      <c r="B85" s="21" t="s">
        <v>36</v>
      </c>
      <c r="C85" s="21" t="s">
        <v>162</v>
      </c>
      <c r="D85" s="21" t="s">
        <v>57</v>
      </c>
      <c r="E85" s="22"/>
      <c r="F85" s="22"/>
      <c r="G85" s="23">
        <v>404528.13</v>
      </c>
      <c r="H85" s="23">
        <v>393908.6</v>
      </c>
      <c r="I85" s="23">
        <f t="shared" si="4"/>
        <v>97.374835218505069</v>
      </c>
    </row>
    <row r="86" spans="1:9" ht="25">
      <c r="A86" s="21" t="s">
        <v>132</v>
      </c>
      <c r="B86" s="21" t="s">
        <v>36</v>
      </c>
      <c r="C86" s="21" t="s">
        <v>162</v>
      </c>
      <c r="D86" s="21" t="s">
        <v>57</v>
      </c>
      <c r="E86" s="21" t="s">
        <v>133</v>
      </c>
      <c r="F86" s="22"/>
      <c r="G86" s="23">
        <v>404528.13</v>
      </c>
      <c r="H86" s="23">
        <v>393908.6</v>
      </c>
      <c r="I86" s="23">
        <f t="shared" si="4"/>
        <v>97.374835218505069</v>
      </c>
    </row>
    <row r="87" spans="1:9" ht="25">
      <c r="A87" s="21" t="s">
        <v>124</v>
      </c>
      <c r="B87" s="21" t="s">
        <v>36</v>
      </c>
      <c r="C87" s="21" t="s">
        <v>162</v>
      </c>
      <c r="D87" s="21" t="s">
        <v>57</v>
      </c>
      <c r="E87" s="21" t="s">
        <v>133</v>
      </c>
      <c r="F87" s="21" t="s">
        <v>97</v>
      </c>
      <c r="G87" s="24">
        <v>3928.13</v>
      </c>
      <c r="H87" s="24">
        <v>3928.13</v>
      </c>
      <c r="I87" s="23">
        <f t="shared" si="4"/>
        <v>100</v>
      </c>
    </row>
    <row r="88" spans="1:9" ht="25">
      <c r="A88" s="21" t="s">
        <v>124</v>
      </c>
      <c r="B88" s="21" t="s">
        <v>36</v>
      </c>
      <c r="C88" s="21" t="s">
        <v>162</v>
      </c>
      <c r="D88" s="21" t="s">
        <v>57</v>
      </c>
      <c r="E88" s="21" t="s">
        <v>133</v>
      </c>
      <c r="F88" s="21" t="s">
        <v>100</v>
      </c>
      <c r="G88" s="24">
        <v>400600</v>
      </c>
      <c r="H88" s="24">
        <v>389980.47</v>
      </c>
      <c r="I88" s="23">
        <f t="shared" si="4"/>
        <v>97.34909385921118</v>
      </c>
    </row>
    <row r="89" spans="1:9">
      <c r="A89" s="21" t="s">
        <v>167</v>
      </c>
      <c r="B89" s="21" t="s">
        <v>36</v>
      </c>
      <c r="C89" s="21" t="s">
        <v>168</v>
      </c>
      <c r="D89" s="22"/>
      <c r="E89" s="22"/>
      <c r="F89" s="22"/>
      <c r="G89" s="23">
        <v>161502.17000000001</v>
      </c>
      <c r="H89" s="23">
        <v>101327.32</v>
      </c>
      <c r="I89" s="23">
        <f t="shared" si="4"/>
        <v>62.740531597810737</v>
      </c>
    </row>
    <row r="90" spans="1:9" ht="25">
      <c r="A90" s="22" t="s">
        <v>226</v>
      </c>
      <c r="B90" s="21" t="s">
        <v>36</v>
      </c>
      <c r="C90" s="21" t="s">
        <v>168</v>
      </c>
      <c r="D90" s="22"/>
      <c r="E90" s="22"/>
      <c r="F90" s="22"/>
      <c r="G90" s="23">
        <f>G91+G94</f>
        <v>115099.88</v>
      </c>
      <c r="H90" s="23">
        <f>H91+H94</f>
        <v>84925.03</v>
      </c>
      <c r="I90" s="23">
        <f t="shared" si="4"/>
        <v>73.783769366223481</v>
      </c>
    </row>
    <row r="91" spans="1:9" ht="37.5">
      <c r="A91" s="21" t="s">
        <v>169</v>
      </c>
      <c r="B91" s="21" t="s">
        <v>36</v>
      </c>
      <c r="C91" s="21" t="s">
        <v>168</v>
      </c>
      <c r="D91" s="21" t="s">
        <v>61</v>
      </c>
      <c r="E91" s="22"/>
      <c r="F91" s="22"/>
      <c r="G91" s="23">
        <v>54409.88</v>
      </c>
      <c r="H91" s="23">
        <v>31435.03</v>
      </c>
      <c r="I91" s="23">
        <f t="shared" si="4"/>
        <v>57.774488750940087</v>
      </c>
    </row>
    <row r="92" spans="1:9" ht="25">
      <c r="A92" s="21" t="s">
        <v>132</v>
      </c>
      <c r="B92" s="21" t="s">
        <v>36</v>
      </c>
      <c r="C92" s="21" t="s">
        <v>168</v>
      </c>
      <c r="D92" s="21" t="s">
        <v>61</v>
      </c>
      <c r="E92" s="21" t="s">
        <v>133</v>
      </c>
      <c r="F92" s="22"/>
      <c r="G92" s="23">
        <v>54409.88</v>
      </c>
      <c r="H92" s="23">
        <v>31435.03</v>
      </c>
      <c r="I92" s="23">
        <f t="shared" si="4"/>
        <v>57.774488750940087</v>
      </c>
    </row>
    <row r="93" spans="1:9" ht="25">
      <c r="A93" s="21" t="s">
        <v>124</v>
      </c>
      <c r="B93" s="21" t="s">
        <v>36</v>
      </c>
      <c r="C93" s="21" t="s">
        <v>168</v>
      </c>
      <c r="D93" s="21" t="s">
        <v>61</v>
      </c>
      <c r="E93" s="21" t="s">
        <v>133</v>
      </c>
      <c r="F93" s="21" t="s">
        <v>97</v>
      </c>
      <c r="G93" s="24">
        <v>54409.88</v>
      </c>
      <c r="H93" s="24">
        <v>31435.03</v>
      </c>
      <c r="I93" s="23">
        <f t="shared" si="4"/>
        <v>57.774488750940087</v>
      </c>
    </row>
    <row r="94" spans="1:9" ht="37.5">
      <c r="A94" s="21" t="s">
        <v>170</v>
      </c>
      <c r="B94" s="21" t="s">
        <v>36</v>
      </c>
      <c r="C94" s="21" t="s">
        <v>168</v>
      </c>
      <c r="D94" s="21" t="s">
        <v>62</v>
      </c>
      <c r="E94" s="22"/>
      <c r="F94" s="22"/>
      <c r="G94" s="23">
        <v>60690</v>
      </c>
      <c r="H94" s="23">
        <v>53490</v>
      </c>
      <c r="I94" s="23">
        <f t="shared" si="4"/>
        <v>88.13643104300543</v>
      </c>
    </row>
    <row r="95" spans="1:9" ht="25">
      <c r="A95" s="21" t="s">
        <v>132</v>
      </c>
      <c r="B95" s="21" t="s">
        <v>36</v>
      </c>
      <c r="C95" s="21" t="s">
        <v>168</v>
      </c>
      <c r="D95" s="21" t="s">
        <v>62</v>
      </c>
      <c r="E95" s="21" t="s">
        <v>133</v>
      </c>
      <c r="F95" s="22"/>
      <c r="G95" s="23">
        <v>60690</v>
      </c>
      <c r="H95" s="23">
        <v>53490</v>
      </c>
      <c r="I95" s="23">
        <f t="shared" si="4"/>
        <v>88.13643104300543</v>
      </c>
    </row>
    <row r="96" spans="1:9" ht="25">
      <c r="A96" s="21" t="s">
        <v>124</v>
      </c>
      <c r="B96" s="21" t="s">
        <v>36</v>
      </c>
      <c r="C96" s="21" t="s">
        <v>168</v>
      </c>
      <c r="D96" s="21" t="s">
        <v>62</v>
      </c>
      <c r="E96" s="21" t="s">
        <v>133</v>
      </c>
      <c r="F96" s="21" t="s">
        <v>97</v>
      </c>
      <c r="G96" s="24">
        <v>690</v>
      </c>
      <c r="H96" s="24">
        <v>690</v>
      </c>
      <c r="I96" s="23">
        <f t="shared" si="4"/>
        <v>100</v>
      </c>
    </row>
    <row r="97" spans="1:9" ht="25">
      <c r="A97" s="21" t="s">
        <v>124</v>
      </c>
      <c r="B97" s="21" t="s">
        <v>36</v>
      </c>
      <c r="C97" s="21" t="s">
        <v>168</v>
      </c>
      <c r="D97" s="21" t="s">
        <v>62</v>
      </c>
      <c r="E97" s="21" t="s">
        <v>133</v>
      </c>
      <c r="F97" s="21" t="s">
        <v>100</v>
      </c>
      <c r="G97" s="24">
        <v>60000</v>
      </c>
      <c r="H97" s="24">
        <v>52800</v>
      </c>
      <c r="I97" s="23">
        <f t="shared" si="4"/>
        <v>88</v>
      </c>
    </row>
    <row r="98" spans="1:9" ht="62.5">
      <c r="A98" s="21" t="s">
        <v>171</v>
      </c>
      <c r="B98" s="21" t="s">
        <v>36</v>
      </c>
      <c r="C98" s="21" t="s">
        <v>168</v>
      </c>
      <c r="D98" s="21" t="s">
        <v>101</v>
      </c>
      <c r="E98" s="22"/>
      <c r="F98" s="22"/>
      <c r="G98" s="23">
        <v>30000</v>
      </c>
      <c r="H98" s="23">
        <v>0</v>
      </c>
      <c r="I98" s="23">
        <f t="shared" si="4"/>
        <v>0</v>
      </c>
    </row>
    <row r="99" spans="1:9" ht="25">
      <c r="A99" s="21" t="s">
        <v>132</v>
      </c>
      <c r="B99" s="21" t="s">
        <v>36</v>
      </c>
      <c r="C99" s="21" t="s">
        <v>168</v>
      </c>
      <c r="D99" s="21" t="s">
        <v>101</v>
      </c>
      <c r="E99" s="21" t="s">
        <v>133</v>
      </c>
      <c r="F99" s="22"/>
      <c r="G99" s="23">
        <v>30000</v>
      </c>
      <c r="H99" s="23">
        <v>0</v>
      </c>
      <c r="I99" s="23">
        <f t="shared" si="4"/>
        <v>0</v>
      </c>
    </row>
    <row r="100" spans="1:9" ht="25">
      <c r="A100" s="21" t="s">
        <v>124</v>
      </c>
      <c r="B100" s="21" t="s">
        <v>36</v>
      </c>
      <c r="C100" s="21" t="s">
        <v>168</v>
      </c>
      <c r="D100" s="21" t="s">
        <v>101</v>
      </c>
      <c r="E100" s="21" t="s">
        <v>133</v>
      </c>
      <c r="F100" s="21" t="s">
        <v>97</v>
      </c>
      <c r="G100" s="24">
        <v>30000</v>
      </c>
      <c r="H100" s="24">
        <v>0</v>
      </c>
      <c r="I100" s="23">
        <f t="shared" si="4"/>
        <v>0</v>
      </c>
    </row>
    <row r="101" spans="1:9" ht="25">
      <c r="A101" s="21" t="s">
        <v>172</v>
      </c>
      <c r="B101" s="21" t="s">
        <v>36</v>
      </c>
      <c r="C101" s="21" t="s">
        <v>168</v>
      </c>
      <c r="D101" s="21" t="s">
        <v>102</v>
      </c>
      <c r="E101" s="22"/>
      <c r="F101" s="22"/>
      <c r="G101" s="23">
        <v>16402.29</v>
      </c>
      <c r="H101" s="23">
        <v>16402.29</v>
      </c>
      <c r="I101" s="23">
        <f t="shared" si="4"/>
        <v>100</v>
      </c>
    </row>
    <row r="102" spans="1:9" ht="25">
      <c r="A102" s="21" t="s">
        <v>132</v>
      </c>
      <c r="B102" s="21" t="s">
        <v>36</v>
      </c>
      <c r="C102" s="21" t="s">
        <v>168</v>
      </c>
      <c r="D102" s="21" t="s">
        <v>102</v>
      </c>
      <c r="E102" s="21" t="s">
        <v>133</v>
      </c>
      <c r="F102" s="22"/>
      <c r="G102" s="23">
        <v>16402.29</v>
      </c>
      <c r="H102" s="23">
        <v>16402.29</v>
      </c>
      <c r="I102" s="23">
        <f t="shared" si="4"/>
        <v>100</v>
      </c>
    </row>
    <row r="103" spans="1:9" ht="25">
      <c r="A103" s="21" t="s">
        <v>124</v>
      </c>
      <c r="B103" s="21" t="s">
        <v>36</v>
      </c>
      <c r="C103" s="21" t="s">
        <v>168</v>
      </c>
      <c r="D103" s="21" t="s">
        <v>102</v>
      </c>
      <c r="E103" s="21" t="s">
        <v>133</v>
      </c>
      <c r="F103" s="21" t="s">
        <v>97</v>
      </c>
      <c r="G103" s="24">
        <v>16402.29</v>
      </c>
      <c r="H103" s="24">
        <v>16402.29</v>
      </c>
      <c r="I103" s="23">
        <f t="shared" si="4"/>
        <v>100</v>
      </c>
    </row>
    <row r="104" spans="1:9">
      <c r="A104" s="21" t="s">
        <v>173</v>
      </c>
      <c r="B104" s="21" t="s">
        <v>36</v>
      </c>
      <c r="C104" s="21" t="s">
        <v>174</v>
      </c>
      <c r="D104" s="22"/>
      <c r="E104" s="22"/>
      <c r="F104" s="22"/>
      <c r="G104" s="23">
        <v>2547004.46</v>
      </c>
      <c r="H104" s="23">
        <v>2536071.85</v>
      </c>
      <c r="I104" s="23">
        <f t="shared" si="4"/>
        <v>99.570765965600245</v>
      </c>
    </row>
    <row r="105" spans="1:9" ht="25">
      <c r="A105" s="21" t="s">
        <v>175</v>
      </c>
      <c r="B105" s="21" t="s">
        <v>36</v>
      </c>
      <c r="C105" s="21" t="s">
        <v>174</v>
      </c>
      <c r="D105" s="21" t="s">
        <v>65</v>
      </c>
      <c r="E105" s="22"/>
      <c r="F105" s="22"/>
      <c r="G105" s="23">
        <v>351177.87</v>
      </c>
      <c r="H105" s="23">
        <v>350602.03</v>
      </c>
      <c r="I105" s="23">
        <f t="shared" si="4"/>
        <v>99.836026114060104</v>
      </c>
    </row>
    <row r="106" spans="1:9" ht="25">
      <c r="A106" s="21" t="s">
        <v>132</v>
      </c>
      <c r="B106" s="21" t="s">
        <v>36</v>
      </c>
      <c r="C106" s="21" t="s">
        <v>174</v>
      </c>
      <c r="D106" s="21" t="s">
        <v>65</v>
      </c>
      <c r="E106" s="21" t="s">
        <v>133</v>
      </c>
      <c r="F106" s="22"/>
      <c r="G106" s="23">
        <v>350177.87</v>
      </c>
      <c r="H106" s="23">
        <v>350177.87</v>
      </c>
      <c r="I106" s="23">
        <f t="shared" si="4"/>
        <v>100</v>
      </c>
    </row>
    <row r="107" spans="1:9" ht="25">
      <c r="A107" s="21" t="s">
        <v>124</v>
      </c>
      <c r="B107" s="21" t="s">
        <v>36</v>
      </c>
      <c r="C107" s="21" t="s">
        <v>174</v>
      </c>
      <c r="D107" s="21" t="s">
        <v>65</v>
      </c>
      <c r="E107" s="21" t="s">
        <v>133</v>
      </c>
      <c r="F107" s="21" t="s">
        <v>98</v>
      </c>
      <c r="G107" s="24">
        <v>350177.87</v>
      </c>
      <c r="H107" s="24">
        <v>350177.87</v>
      </c>
      <c r="I107" s="23">
        <f t="shared" si="4"/>
        <v>100</v>
      </c>
    </row>
    <row r="108" spans="1:9" ht="25">
      <c r="A108" s="21" t="s">
        <v>134</v>
      </c>
      <c r="B108" s="21" t="s">
        <v>36</v>
      </c>
      <c r="C108" s="21" t="s">
        <v>174</v>
      </c>
      <c r="D108" s="21" t="s">
        <v>65</v>
      </c>
      <c r="E108" s="21" t="s">
        <v>135</v>
      </c>
      <c r="F108" s="22"/>
      <c r="G108" s="23">
        <v>1000</v>
      </c>
      <c r="H108" s="23">
        <v>424.16</v>
      </c>
      <c r="I108" s="23">
        <f t="shared" si="4"/>
        <v>42.416000000000004</v>
      </c>
    </row>
    <row r="109" spans="1:9" ht="25">
      <c r="A109" s="21" t="s">
        <v>124</v>
      </c>
      <c r="B109" s="21" t="s">
        <v>36</v>
      </c>
      <c r="C109" s="21" t="s">
        <v>174</v>
      </c>
      <c r="D109" s="21" t="s">
        <v>65</v>
      </c>
      <c r="E109" s="21" t="s">
        <v>135</v>
      </c>
      <c r="F109" s="21" t="s">
        <v>97</v>
      </c>
      <c r="G109" s="24">
        <v>1000</v>
      </c>
      <c r="H109" s="24">
        <v>424.16</v>
      </c>
      <c r="I109" s="23">
        <f t="shared" si="4"/>
        <v>42.416000000000004</v>
      </c>
    </row>
    <row r="110" spans="1:9" ht="25">
      <c r="A110" s="21" t="s">
        <v>176</v>
      </c>
      <c r="B110" s="21" t="s">
        <v>36</v>
      </c>
      <c r="C110" s="21" t="s">
        <v>174</v>
      </c>
      <c r="D110" s="21" t="s">
        <v>66</v>
      </c>
      <c r="E110" s="22"/>
      <c r="F110" s="22"/>
      <c r="G110" s="23">
        <v>160000</v>
      </c>
      <c r="H110" s="23">
        <v>154016</v>
      </c>
      <c r="I110" s="23">
        <f t="shared" si="4"/>
        <v>96.26</v>
      </c>
    </row>
    <row r="111" spans="1:9" ht="25">
      <c r="A111" s="21" t="s">
        <v>132</v>
      </c>
      <c r="B111" s="21" t="s">
        <v>36</v>
      </c>
      <c r="C111" s="21" t="s">
        <v>174</v>
      </c>
      <c r="D111" s="21" t="s">
        <v>66</v>
      </c>
      <c r="E111" s="21" t="s">
        <v>133</v>
      </c>
      <c r="F111" s="22"/>
      <c r="G111" s="23">
        <v>160000</v>
      </c>
      <c r="H111" s="23">
        <v>154016</v>
      </c>
      <c r="I111" s="23">
        <f t="shared" si="4"/>
        <v>96.26</v>
      </c>
    </row>
    <row r="112" spans="1:9" ht="25">
      <c r="A112" s="21" t="s">
        <v>124</v>
      </c>
      <c r="B112" s="21" t="s">
        <v>36</v>
      </c>
      <c r="C112" s="21" t="s">
        <v>174</v>
      </c>
      <c r="D112" s="21" t="s">
        <v>66</v>
      </c>
      <c r="E112" s="21" t="s">
        <v>133</v>
      </c>
      <c r="F112" s="21" t="s">
        <v>97</v>
      </c>
      <c r="G112" s="24">
        <v>160000</v>
      </c>
      <c r="H112" s="24">
        <v>154016</v>
      </c>
      <c r="I112" s="23">
        <f t="shared" si="4"/>
        <v>96.26</v>
      </c>
    </row>
    <row r="113" spans="1:9" ht="25">
      <c r="A113" s="21" t="s">
        <v>177</v>
      </c>
      <c r="B113" s="21" t="s">
        <v>36</v>
      </c>
      <c r="C113" s="21" t="s">
        <v>174</v>
      </c>
      <c r="D113" s="21" t="s">
        <v>67</v>
      </c>
      <c r="E113" s="22"/>
      <c r="F113" s="22"/>
      <c r="G113" s="23">
        <v>749847</v>
      </c>
      <c r="H113" s="23">
        <v>745474.23</v>
      </c>
      <c r="I113" s="23">
        <f t="shared" si="4"/>
        <v>99.416845036387429</v>
      </c>
    </row>
    <row r="114" spans="1:9" ht="25">
      <c r="A114" s="21" t="s">
        <v>132</v>
      </c>
      <c r="B114" s="21" t="s">
        <v>36</v>
      </c>
      <c r="C114" s="21" t="s">
        <v>174</v>
      </c>
      <c r="D114" s="21" t="s">
        <v>67</v>
      </c>
      <c r="E114" s="21" t="s">
        <v>133</v>
      </c>
      <c r="F114" s="22"/>
      <c r="G114" s="23">
        <v>749847</v>
      </c>
      <c r="H114" s="23">
        <v>745474.23</v>
      </c>
      <c r="I114" s="23">
        <f t="shared" si="4"/>
        <v>99.416845036387429</v>
      </c>
    </row>
    <row r="115" spans="1:9" ht="25">
      <c r="A115" s="21" t="s">
        <v>124</v>
      </c>
      <c r="B115" s="21" t="s">
        <v>36</v>
      </c>
      <c r="C115" s="21" t="s">
        <v>174</v>
      </c>
      <c r="D115" s="21" t="s">
        <v>67</v>
      </c>
      <c r="E115" s="21" t="s">
        <v>133</v>
      </c>
      <c r="F115" s="21" t="s">
        <v>97</v>
      </c>
      <c r="G115" s="24">
        <v>483770</v>
      </c>
      <c r="H115" s="24">
        <v>479397.23</v>
      </c>
      <c r="I115" s="23">
        <f t="shared" si="4"/>
        <v>99.096105587365884</v>
      </c>
    </row>
    <row r="116" spans="1:9" ht="25">
      <c r="A116" s="21" t="s">
        <v>124</v>
      </c>
      <c r="B116" s="21" t="s">
        <v>36</v>
      </c>
      <c r="C116" s="21" t="s">
        <v>174</v>
      </c>
      <c r="D116" s="21" t="s">
        <v>67</v>
      </c>
      <c r="E116" s="21" t="s">
        <v>133</v>
      </c>
      <c r="F116" s="21" t="s">
        <v>99</v>
      </c>
      <c r="G116" s="24">
        <v>266077</v>
      </c>
      <c r="H116" s="24">
        <v>266077</v>
      </c>
      <c r="I116" s="23">
        <f t="shared" si="4"/>
        <v>100</v>
      </c>
    </row>
    <row r="117" spans="1:9" ht="25">
      <c r="A117" s="21" t="s">
        <v>178</v>
      </c>
      <c r="B117" s="21" t="s">
        <v>36</v>
      </c>
      <c r="C117" s="21" t="s">
        <v>174</v>
      </c>
      <c r="D117" s="21" t="s">
        <v>179</v>
      </c>
      <c r="E117" s="22"/>
      <c r="F117" s="22"/>
      <c r="G117" s="23">
        <v>0</v>
      </c>
      <c r="H117" s="23">
        <v>0</v>
      </c>
      <c r="I117" s="23">
        <v>0</v>
      </c>
    </row>
    <row r="118" spans="1:9" ht="25">
      <c r="A118" s="21" t="s">
        <v>132</v>
      </c>
      <c r="B118" s="21" t="s">
        <v>36</v>
      </c>
      <c r="C118" s="21" t="s">
        <v>174</v>
      </c>
      <c r="D118" s="21" t="s">
        <v>179</v>
      </c>
      <c r="E118" s="21" t="s">
        <v>133</v>
      </c>
      <c r="F118" s="22"/>
      <c r="G118" s="23">
        <v>0</v>
      </c>
      <c r="H118" s="23">
        <v>0</v>
      </c>
      <c r="I118" s="23">
        <v>0</v>
      </c>
    </row>
    <row r="119" spans="1:9" ht="25">
      <c r="A119" s="21" t="s">
        <v>124</v>
      </c>
      <c r="B119" s="21" t="s">
        <v>36</v>
      </c>
      <c r="C119" s="21" t="s">
        <v>174</v>
      </c>
      <c r="D119" s="21" t="s">
        <v>179</v>
      </c>
      <c r="E119" s="21" t="s">
        <v>133</v>
      </c>
      <c r="F119" s="21" t="s">
        <v>97</v>
      </c>
      <c r="G119" s="24">
        <v>0</v>
      </c>
      <c r="H119" s="24">
        <v>0</v>
      </c>
      <c r="I119" s="23">
        <v>0</v>
      </c>
    </row>
    <row r="120" spans="1:9" ht="25">
      <c r="A120" s="21" t="s">
        <v>180</v>
      </c>
      <c r="B120" s="21" t="s">
        <v>36</v>
      </c>
      <c r="C120" s="21" t="s">
        <v>174</v>
      </c>
      <c r="D120" s="21" t="s">
        <v>68</v>
      </c>
      <c r="E120" s="22"/>
      <c r="F120" s="22"/>
      <c r="G120" s="23">
        <v>30785</v>
      </c>
      <c r="H120" s="23">
        <v>30785</v>
      </c>
      <c r="I120" s="23">
        <f t="shared" si="4"/>
        <v>100</v>
      </c>
    </row>
    <row r="121" spans="1:9" ht="25">
      <c r="A121" s="21" t="s">
        <v>132</v>
      </c>
      <c r="B121" s="21" t="s">
        <v>36</v>
      </c>
      <c r="C121" s="21" t="s">
        <v>174</v>
      </c>
      <c r="D121" s="21" t="s">
        <v>68</v>
      </c>
      <c r="E121" s="21" t="s">
        <v>133</v>
      </c>
      <c r="F121" s="22"/>
      <c r="G121" s="23">
        <v>30785</v>
      </c>
      <c r="H121" s="23">
        <v>30785</v>
      </c>
      <c r="I121" s="23">
        <f t="shared" si="4"/>
        <v>100</v>
      </c>
    </row>
    <row r="122" spans="1:9" ht="25">
      <c r="A122" s="21" t="s">
        <v>124</v>
      </c>
      <c r="B122" s="21" t="s">
        <v>36</v>
      </c>
      <c r="C122" s="21" t="s">
        <v>174</v>
      </c>
      <c r="D122" s="21" t="s">
        <v>68</v>
      </c>
      <c r="E122" s="21" t="s">
        <v>133</v>
      </c>
      <c r="F122" s="21" t="s">
        <v>97</v>
      </c>
      <c r="G122" s="24">
        <v>30785</v>
      </c>
      <c r="H122" s="24">
        <v>30785</v>
      </c>
      <c r="I122" s="23">
        <f t="shared" si="4"/>
        <v>100</v>
      </c>
    </row>
    <row r="123" spans="1:9" ht="25">
      <c r="A123" s="21" t="s">
        <v>181</v>
      </c>
      <c r="B123" s="21" t="s">
        <v>36</v>
      </c>
      <c r="C123" s="21" t="s">
        <v>174</v>
      </c>
      <c r="D123" s="21" t="s">
        <v>103</v>
      </c>
      <c r="E123" s="22"/>
      <c r="F123" s="22"/>
      <c r="G123" s="23">
        <v>23877</v>
      </c>
      <c r="H123" s="23">
        <v>23877</v>
      </c>
      <c r="I123" s="23">
        <f t="shared" si="4"/>
        <v>100</v>
      </c>
    </row>
    <row r="124" spans="1:9" ht="25">
      <c r="A124" s="21" t="s">
        <v>132</v>
      </c>
      <c r="B124" s="21" t="s">
        <v>36</v>
      </c>
      <c r="C124" s="21" t="s">
        <v>174</v>
      </c>
      <c r="D124" s="21" t="s">
        <v>103</v>
      </c>
      <c r="E124" s="21" t="s">
        <v>133</v>
      </c>
      <c r="F124" s="22"/>
      <c r="G124" s="23">
        <v>23877</v>
      </c>
      <c r="H124" s="23">
        <v>23877</v>
      </c>
      <c r="I124" s="23">
        <f t="shared" si="4"/>
        <v>100</v>
      </c>
    </row>
    <row r="125" spans="1:9" ht="25">
      <c r="A125" s="21" t="s">
        <v>124</v>
      </c>
      <c r="B125" s="21" t="s">
        <v>36</v>
      </c>
      <c r="C125" s="21" t="s">
        <v>174</v>
      </c>
      <c r="D125" s="21" t="s">
        <v>103</v>
      </c>
      <c r="E125" s="21" t="s">
        <v>133</v>
      </c>
      <c r="F125" s="21" t="s">
        <v>97</v>
      </c>
      <c r="G125" s="24">
        <v>23877</v>
      </c>
      <c r="H125" s="24">
        <v>23877</v>
      </c>
      <c r="I125" s="23">
        <f t="shared" si="4"/>
        <v>100</v>
      </c>
    </row>
    <row r="126" spans="1:9" ht="25">
      <c r="A126" s="21" t="s">
        <v>182</v>
      </c>
      <c r="B126" s="21" t="s">
        <v>36</v>
      </c>
      <c r="C126" s="21" t="s">
        <v>174</v>
      </c>
      <c r="D126" s="21" t="s">
        <v>183</v>
      </c>
      <c r="E126" s="22"/>
      <c r="F126" s="22"/>
      <c r="G126" s="23">
        <v>68752.61</v>
      </c>
      <c r="H126" s="23">
        <v>68752.61</v>
      </c>
      <c r="I126" s="23">
        <f t="shared" si="4"/>
        <v>100</v>
      </c>
    </row>
    <row r="127" spans="1:9" ht="25">
      <c r="A127" s="21" t="s">
        <v>132</v>
      </c>
      <c r="B127" s="21" t="s">
        <v>36</v>
      </c>
      <c r="C127" s="21" t="s">
        <v>174</v>
      </c>
      <c r="D127" s="21" t="s">
        <v>183</v>
      </c>
      <c r="E127" s="21" t="s">
        <v>133</v>
      </c>
      <c r="F127" s="22"/>
      <c r="G127" s="23">
        <v>68752.61</v>
      </c>
      <c r="H127" s="23">
        <v>68752.61</v>
      </c>
      <c r="I127" s="23">
        <f t="shared" si="4"/>
        <v>100</v>
      </c>
    </row>
    <row r="128" spans="1:9" ht="25">
      <c r="A128" s="21" t="s">
        <v>124</v>
      </c>
      <c r="B128" s="21" t="s">
        <v>36</v>
      </c>
      <c r="C128" s="21" t="s">
        <v>174</v>
      </c>
      <c r="D128" s="21" t="s">
        <v>183</v>
      </c>
      <c r="E128" s="21" t="s">
        <v>133</v>
      </c>
      <c r="F128" s="21" t="s">
        <v>97</v>
      </c>
      <c r="G128" s="24">
        <v>68752.61</v>
      </c>
      <c r="H128" s="24">
        <v>68752.61</v>
      </c>
      <c r="I128" s="23">
        <f t="shared" si="4"/>
        <v>100</v>
      </c>
    </row>
    <row r="129" spans="1:9" ht="25">
      <c r="A129" s="21" t="s">
        <v>184</v>
      </c>
      <c r="B129" s="21" t="s">
        <v>36</v>
      </c>
      <c r="C129" s="21" t="s">
        <v>174</v>
      </c>
      <c r="D129" s="21" t="s">
        <v>185</v>
      </c>
      <c r="E129" s="22"/>
      <c r="F129" s="22"/>
      <c r="G129" s="23">
        <v>149846.62</v>
      </c>
      <c r="H129" s="23">
        <v>149846.62</v>
      </c>
      <c r="I129" s="23">
        <f t="shared" si="4"/>
        <v>100</v>
      </c>
    </row>
    <row r="130" spans="1:9" ht="25">
      <c r="A130" s="21" t="s">
        <v>132</v>
      </c>
      <c r="B130" s="21" t="s">
        <v>36</v>
      </c>
      <c r="C130" s="21" t="s">
        <v>174</v>
      </c>
      <c r="D130" s="21" t="s">
        <v>185</v>
      </c>
      <c r="E130" s="21" t="s">
        <v>133</v>
      </c>
      <c r="F130" s="22"/>
      <c r="G130" s="23">
        <v>149846.62</v>
      </c>
      <c r="H130" s="23">
        <v>149846.62</v>
      </c>
      <c r="I130" s="23">
        <f t="shared" si="4"/>
        <v>100</v>
      </c>
    </row>
    <row r="131" spans="1:9" ht="25">
      <c r="A131" s="21" t="s">
        <v>124</v>
      </c>
      <c r="B131" s="21" t="s">
        <v>36</v>
      </c>
      <c r="C131" s="21" t="s">
        <v>174</v>
      </c>
      <c r="D131" s="21" t="s">
        <v>185</v>
      </c>
      <c r="E131" s="21" t="s">
        <v>133</v>
      </c>
      <c r="F131" s="21" t="s">
        <v>97</v>
      </c>
      <c r="G131" s="24">
        <v>149846.62</v>
      </c>
      <c r="H131" s="24">
        <v>149846.62</v>
      </c>
      <c r="I131" s="23">
        <f t="shared" si="4"/>
        <v>100</v>
      </c>
    </row>
    <row r="132" spans="1:9" ht="25">
      <c r="A132" s="21" t="s">
        <v>186</v>
      </c>
      <c r="B132" s="21" t="s">
        <v>36</v>
      </c>
      <c r="C132" s="21" t="s">
        <v>174</v>
      </c>
      <c r="D132" s="21" t="s">
        <v>187</v>
      </c>
      <c r="E132" s="22"/>
      <c r="F132" s="22"/>
      <c r="G132" s="23">
        <v>281257.15999999997</v>
      </c>
      <c r="H132" s="23">
        <v>281257.15999999997</v>
      </c>
      <c r="I132" s="23">
        <f t="shared" si="4"/>
        <v>100</v>
      </c>
    </row>
    <row r="133" spans="1:9" ht="25">
      <c r="A133" s="21" t="s">
        <v>132</v>
      </c>
      <c r="B133" s="21" t="s">
        <v>36</v>
      </c>
      <c r="C133" s="21" t="s">
        <v>174</v>
      </c>
      <c r="D133" s="21" t="s">
        <v>187</v>
      </c>
      <c r="E133" s="21" t="s">
        <v>133</v>
      </c>
      <c r="F133" s="22"/>
      <c r="G133" s="23">
        <v>281257.15999999997</v>
      </c>
      <c r="H133" s="23">
        <v>281257.15999999997</v>
      </c>
      <c r="I133" s="23">
        <f t="shared" si="4"/>
        <v>100</v>
      </c>
    </row>
    <row r="134" spans="1:9" ht="25">
      <c r="A134" s="21" t="s">
        <v>124</v>
      </c>
      <c r="B134" s="21" t="s">
        <v>36</v>
      </c>
      <c r="C134" s="21" t="s">
        <v>174</v>
      </c>
      <c r="D134" s="21" t="s">
        <v>187</v>
      </c>
      <c r="E134" s="21" t="s">
        <v>133</v>
      </c>
      <c r="F134" s="21" t="s">
        <v>97</v>
      </c>
      <c r="G134" s="24">
        <v>10152</v>
      </c>
      <c r="H134" s="24">
        <v>10152</v>
      </c>
      <c r="I134" s="23">
        <f t="shared" si="4"/>
        <v>100</v>
      </c>
    </row>
    <row r="135" spans="1:9" ht="25">
      <c r="A135" s="21" t="s">
        <v>124</v>
      </c>
      <c r="B135" s="21" t="s">
        <v>36</v>
      </c>
      <c r="C135" s="21" t="s">
        <v>174</v>
      </c>
      <c r="D135" s="21" t="s">
        <v>187</v>
      </c>
      <c r="E135" s="21" t="s">
        <v>133</v>
      </c>
      <c r="F135" s="21" t="s">
        <v>99</v>
      </c>
      <c r="G135" s="24">
        <v>271105.15999999997</v>
      </c>
      <c r="H135" s="24">
        <v>271105.15999999997</v>
      </c>
      <c r="I135" s="23">
        <f t="shared" si="4"/>
        <v>100</v>
      </c>
    </row>
    <row r="136" spans="1:9" ht="37.5">
      <c r="A136" s="21" t="s">
        <v>188</v>
      </c>
      <c r="B136" s="21" t="s">
        <v>36</v>
      </c>
      <c r="C136" s="21" t="s">
        <v>174</v>
      </c>
      <c r="D136" s="21" t="s">
        <v>189</v>
      </c>
      <c r="E136" s="22"/>
      <c r="F136" s="22"/>
      <c r="G136" s="23">
        <v>474266</v>
      </c>
      <c r="H136" s="23">
        <v>474266</v>
      </c>
      <c r="I136" s="23">
        <f t="shared" si="4"/>
        <v>100</v>
      </c>
    </row>
    <row r="137" spans="1:9" ht="25">
      <c r="A137" s="21" t="s">
        <v>132</v>
      </c>
      <c r="B137" s="21" t="s">
        <v>36</v>
      </c>
      <c r="C137" s="21" t="s">
        <v>174</v>
      </c>
      <c r="D137" s="21" t="s">
        <v>189</v>
      </c>
      <c r="E137" s="21" t="s">
        <v>133</v>
      </c>
      <c r="F137" s="22"/>
      <c r="G137" s="23">
        <v>474266</v>
      </c>
      <c r="H137" s="23">
        <v>474266</v>
      </c>
      <c r="I137" s="23">
        <f t="shared" si="4"/>
        <v>100</v>
      </c>
    </row>
    <row r="138" spans="1:9" ht="25">
      <c r="A138" s="21" t="s">
        <v>124</v>
      </c>
      <c r="B138" s="21" t="s">
        <v>36</v>
      </c>
      <c r="C138" s="21" t="s">
        <v>174</v>
      </c>
      <c r="D138" s="21" t="s">
        <v>189</v>
      </c>
      <c r="E138" s="21" t="s">
        <v>133</v>
      </c>
      <c r="F138" s="21" t="s">
        <v>104</v>
      </c>
      <c r="G138" s="24">
        <v>474266</v>
      </c>
      <c r="H138" s="24">
        <v>474266</v>
      </c>
      <c r="I138" s="23">
        <f t="shared" si="4"/>
        <v>100</v>
      </c>
    </row>
    <row r="139" spans="1:9" ht="50">
      <c r="A139" s="21" t="s">
        <v>190</v>
      </c>
      <c r="B139" s="21" t="s">
        <v>36</v>
      </c>
      <c r="C139" s="21" t="s">
        <v>174</v>
      </c>
      <c r="D139" s="21" t="s">
        <v>105</v>
      </c>
      <c r="E139" s="22"/>
      <c r="F139" s="22"/>
      <c r="G139" s="23">
        <v>64000</v>
      </c>
      <c r="H139" s="23">
        <v>64000</v>
      </c>
      <c r="I139" s="23">
        <f t="shared" si="4"/>
        <v>100</v>
      </c>
    </row>
    <row r="140" spans="1:9" ht="25">
      <c r="A140" s="21" t="s">
        <v>132</v>
      </c>
      <c r="B140" s="21" t="s">
        <v>36</v>
      </c>
      <c r="C140" s="21" t="s">
        <v>174</v>
      </c>
      <c r="D140" s="21" t="s">
        <v>105</v>
      </c>
      <c r="E140" s="21" t="s">
        <v>133</v>
      </c>
      <c r="F140" s="22"/>
      <c r="G140" s="23">
        <v>64000</v>
      </c>
      <c r="H140" s="23">
        <v>64000</v>
      </c>
      <c r="I140" s="23">
        <f t="shared" si="4"/>
        <v>100</v>
      </c>
    </row>
    <row r="141" spans="1:9" ht="25">
      <c r="A141" s="21" t="s">
        <v>124</v>
      </c>
      <c r="B141" s="21" t="s">
        <v>36</v>
      </c>
      <c r="C141" s="21" t="s">
        <v>174</v>
      </c>
      <c r="D141" s="21" t="s">
        <v>105</v>
      </c>
      <c r="E141" s="21" t="s">
        <v>133</v>
      </c>
      <c r="F141" s="21" t="s">
        <v>100</v>
      </c>
      <c r="G141" s="24">
        <v>64000</v>
      </c>
      <c r="H141" s="24">
        <v>64000</v>
      </c>
      <c r="I141" s="23">
        <f t="shared" si="4"/>
        <v>100</v>
      </c>
    </row>
    <row r="142" spans="1:9" ht="62.5">
      <c r="A142" s="21" t="s">
        <v>191</v>
      </c>
      <c r="B142" s="21" t="s">
        <v>36</v>
      </c>
      <c r="C142" s="21" t="s">
        <v>174</v>
      </c>
      <c r="D142" s="21" t="s">
        <v>192</v>
      </c>
      <c r="E142" s="22"/>
      <c r="F142" s="22"/>
      <c r="G142" s="23">
        <v>193195.2</v>
      </c>
      <c r="H142" s="23">
        <v>193195.2</v>
      </c>
      <c r="I142" s="23">
        <f t="shared" si="4"/>
        <v>100</v>
      </c>
    </row>
    <row r="143" spans="1:9" ht="25">
      <c r="A143" s="21" t="s">
        <v>132</v>
      </c>
      <c r="B143" s="21" t="s">
        <v>36</v>
      </c>
      <c r="C143" s="21" t="s">
        <v>174</v>
      </c>
      <c r="D143" s="21" t="s">
        <v>192</v>
      </c>
      <c r="E143" s="21" t="s">
        <v>133</v>
      </c>
      <c r="F143" s="22"/>
      <c r="G143" s="23">
        <v>193195.2</v>
      </c>
      <c r="H143" s="23">
        <v>193195.2</v>
      </c>
      <c r="I143" s="23">
        <f t="shared" si="4"/>
        <v>100</v>
      </c>
    </row>
    <row r="144" spans="1:9" ht="25">
      <c r="A144" s="21" t="s">
        <v>124</v>
      </c>
      <c r="B144" s="21" t="s">
        <v>36</v>
      </c>
      <c r="C144" s="21" t="s">
        <v>174</v>
      </c>
      <c r="D144" s="21" t="s">
        <v>192</v>
      </c>
      <c r="E144" s="21" t="s">
        <v>133</v>
      </c>
      <c r="F144" s="21" t="s">
        <v>97</v>
      </c>
      <c r="G144" s="24">
        <v>161195.20000000001</v>
      </c>
      <c r="H144" s="24">
        <v>161195.20000000001</v>
      </c>
      <c r="I144" s="23">
        <f t="shared" si="4"/>
        <v>100</v>
      </c>
    </row>
    <row r="145" spans="1:9" ht="25">
      <c r="A145" s="21" t="s">
        <v>124</v>
      </c>
      <c r="B145" s="21" t="s">
        <v>36</v>
      </c>
      <c r="C145" s="21" t="s">
        <v>174</v>
      </c>
      <c r="D145" s="21" t="s">
        <v>192</v>
      </c>
      <c r="E145" s="21" t="s">
        <v>133</v>
      </c>
      <c r="F145" s="21" t="s">
        <v>193</v>
      </c>
      <c r="G145" s="24">
        <v>32000</v>
      </c>
      <c r="H145" s="24">
        <v>32000</v>
      </c>
      <c r="I145" s="23">
        <f t="shared" si="4"/>
        <v>100</v>
      </c>
    </row>
    <row r="146" spans="1:9" ht="25">
      <c r="A146" s="21" t="s">
        <v>194</v>
      </c>
      <c r="B146" s="21" t="s">
        <v>36</v>
      </c>
      <c r="C146" s="21" t="s">
        <v>195</v>
      </c>
      <c r="D146" s="22"/>
      <c r="E146" s="22"/>
      <c r="F146" s="22"/>
      <c r="G146" s="23">
        <v>10000</v>
      </c>
      <c r="H146" s="23">
        <v>9350</v>
      </c>
      <c r="I146" s="23">
        <f t="shared" si="4"/>
        <v>93.5</v>
      </c>
    </row>
    <row r="147" spans="1:9" ht="25">
      <c r="A147" s="21" t="s">
        <v>196</v>
      </c>
      <c r="B147" s="21" t="s">
        <v>36</v>
      </c>
      <c r="C147" s="21" t="s">
        <v>195</v>
      </c>
      <c r="D147" s="21" t="s">
        <v>69</v>
      </c>
      <c r="E147" s="22"/>
      <c r="F147" s="22"/>
      <c r="G147" s="23">
        <v>10000</v>
      </c>
      <c r="H147" s="23">
        <v>9350</v>
      </c>
      <c r="I147" s="23">
        <f t="shared" si="4"/>
        <v>93.5</v>
      </c>
    </row>
    <row r="148" spans="1:9" ht="25">
      <c r="A148" s="21" t="s">
        <v>132</v>
      </c>
      <c r="B148" s="21" t="s">
        <v>36</v>
      </c>
      <c r="C148" s="21" t="s">
        <v>195</v>
      </c>
      <c r="D148" s="21" t="s">
        <v>69</v>
      </c>
      <c r="E148" s="21" t="s">
        <v>133</v>
      </c>
      <c r="F148" s="22"/>
      <c r="G148" s="23">
        <v>10000</v>
      </c>
      <c r="H148" s="23">
        <v>9350</v>
      </c>
      <c r="I148" s="23">
        <f t="shared" ref="I148:I171" si="5">H148/G148*100</f>
        <v>93.5</v>
      </c>
    </row>
    <row r="149" spans="1:9" ht="25">
      <c r="A149" s="21" t="s">
        <v>124</v>
      </c>
      <c r="B149" s="21" t="s">
        <v>36</v>
      </c>
      <c r="C149" s="21" t="s">
        <v>195</v>
      </c>
      <c r="D149" s="21" t="s">
        <v>69</v>
      </c>
      <c r="E149" s="21" t="s">
        <v>133</v>
      </c>
      <c r="F149" s="21" t="s">
        <v>97</v>
      </c>
      <c r="G149" s="24">
        <v>10000</v>
      </c>
      <c r="H149" s="24">
        <v>9350</v>
      </c>
      <c r="I149" s="23">
        <f t="shared" si="5"/>
        <v>93.5</v>
      </c>
    </row>
    <row r="150" spans="1:9">
      <c r="A150" s="21" t="s">
        <v>197</v>
      </c>
      <c r="B150" s="21" t="s">
        <v>36</v>
      </c>
      <c r="C150" s="21" t="s">
        <v>198</v>
      </c>
      <c r="D150" s="22"/>
      <c r="E150" s="22"/>
      <c r="F150" s="22"/>
      <c r="G150" s="23">
        <v>58015</v>
      </c>
      <c r="H150" s="23">
        <v>57884.160000000003</v>
      </c>
      <c r="I150" s="23">
        <f t="shared" si="5"/>
        <v>99.774472119279494</v>
      </c>
    </row>
    <row r="151" spans="1:9" ht="25">
      <c r="A151" s="21" t="s">
        <v>199</v>
      </c>
      <c r="B151" s="21" t="s">
        <v>36</v>
      </c>
      <c r="C151" s="21" t="s">
        <v>198</v>
      </c>
      <c r="D151" s="21" t="s">
        <v>76</v>
      </c>
      <c r="E151" s="22"/>
      <c r="F151" s="22"/>
      <c r="G151" s="23">
        <v>10000</v>
      </c>
      <c r="H151" s="23">
        <v>9869.16</v>
      </c>
      <c r="I151" s="23">
        <f t="shared" si="5"/>
        <v>98.691600000000008</v>
      </c>
    </row>
    <row r="152" spans="1:9" ht="25">
      <c r="A152" s="21" t="s">
        <v>200</v>
      </c>
      <c r="B152" s="21" t="s">
        <v>36</v>
      </c>
      <c r="C152" s="21" t="s">
        <v>198</v>
      </c>
      <c r="D152" s="21" t="s">
        <v>76</v>
      </c>
      <c r="E152" s="21" t="s">
        <v>201</v>
      </c>
      <c r="F152" s="22"/>
      <c r="G152" s="23">
        <v>10000</v>
      </c>
      <c r="H152" s="23">
        <v>9869.16</v>
      </c>
      <c r="I152" s="23">
        <f t="shared" si="5"/>
        <v>98.691600000000008</v>
      </c>
    </row>
    <row r="153" spans="1:9" ht="25">
      <c r="A153" s="21" t="s">
        <v>124</v>
      </c>
      <c r="B153" s="21" t="s">
        <v>36</v>
      </c>
      <c r="C153" s="21" t="s">
        <v>198</v>
      </c>
      <c r="D153" s="21" t="s">
        <v>76</v>
      </c>
      <c r="E153" s="21" t="s">
        <v>201</v>
      </c>
      <c r="F153" s="21" t="s">
        <v>97</v>
      </c>
      <c r="G153" s="24">
        <v>10000</v>
      </c>
      <c r="H153" s="24">
        <v>9869.16</v>
      </c>
      <c r="I153" s="23">
        <f t="shared" si="5"/>
        <v>98.691600000000008</v>
      </c>
    </row>
    <row r="154" spans="1:9" ht="25">
      <c r="A154" s="21" t="s">
        <v>202</v>
      </c>
      <c r="B154" s="21" t="s">
        <v>36</v>
      </c>
      <c r="C154" s="21" t="s">
        <v>198</v>
      </c>
      <c r="D154" s="21" t="s">
        <v>75</v>
      </c>
      <c r="E154" s="22"/>
      <c r="F154" s="22"/>
      <c r="G154" s="23">
        <v>48015</v>
      </c>
      <c r="H154" s="23">
        <v>48015</v>
      </c>
      <c r="I154" s="23">
        <f t="shared" si="5"/>
        <v>100</v>
      </c>
    </row>
    <row r="155" spans="1:9" ht="25">
      <c r="A155" s="21" t="s">
        <v>203</v>
      </c>
      <c r="B155" s="21" t="s">
        <v>36</v>
      </c>
      <c r="C155" s="21" t="s">
        <v>198</v>
      </c>
      <c r="D155" s="21" t="s">
        <v>75</v>
      </c>
      <c r="E155" s="21" t="s">
        <v>204</v>
      </c>
      <c r="F155" s="22"/>
      <c r="G155" s="23">
        <v>48015</v>
      </c>
      <c r="H155" s="23">
        <v>48015</v>
      </c>
      <c r="I155" s="23">
        <f t="shared" si="5"/>
        <v>100</v>
      </c>
    </row>
    <row r="156" spans="1:9" ht="25">
      <c r="A156" s="21" t="s">
        <v>124</v>
      </c>
      <c r="B156" s="21" t="s">
        <v>36</v>
      </c>
      <c r="C156" s="21" t="s">
        <v>198</v>
      </c>
      <c r="D156" s="21" t="s">
        <v>75</v>
      </c>
      <c r="E156" s="21" t="s">
        <v>204</v>
      </c>
      <c r="F156" s="21" t="s">
        <v>97</v>
      </c>
      <c r="G156" s="24">
        <v>48015</v>
      </c>
      <c r="H156" s="24">
        <v>48015</v>
      </c>
      <c r="I156" s="23">
        <f t="shared" si="5"/>
        <v>100</v>
      </c>
    </row>
    <row r="157" spans="1:9" ht="25">
      <c r="A157" s="21" t="s">
        <v>205</v>
      </c>
      <c r="B157" s="21" t="s">
        <v>36</v>
      </c>
      <c r="C157" s="22"/>
      <c r="D157" s="22"/>
      <c r="E157" s="22"/>
      <c r="F157" s="22"/>
      <c r="G157" s="23">
        <v>71000</v>
      </c>
      <c r="H157" s="23">
        <v>61696</v>
      </c>
      <c r="I157" s="23">
        <f t="shared" si="5"/>
        <v>86.895774647887322</v>
      </c>
    </row>
    <row r="158" spans="1:9">
      <c r="A158" s="21" t="s">
        <v>197</v>
      </c>
      <c r="B158" s="21" t="s">
        <v>36</v>
      </c>
      <c r="C158" s="21" t="s">
        <v>198</v>
      </c>
      <c r="D158" s="22"/>
      <c r="E158" s="22"/>
      <c r="F158" s="22"/>
      <c r="G158" s="23">
        <v>70000</v>
      </c>
      <c r="H158" s="23">
        <v>60696</v>
      </c>
      <c r="I158" s="23">
        <f t="shared" si="5"/>
        <v>86.708571428571418</v>
      </c>
    </row>
    <row r="159" spans="1:9" ht="37.5">
      <c r="A159" s="21" t="s">
        <v>206</v>
      </c>
      <c r="B159" s="21" t="s">
        <v>36</v>
      </c>
      <c r="C159" s="21" t="s">
        <v>198</v>
      </c>
      <c r="D159" s="21" t="s">
        <v>77</v>
      </c>
      <c r="E159" s="22"/>
      <c r="F159" s="22"/>
      <c r="G159" s="23">
        <v>70000</v>
      </c>
      <c r="H159" s="23">
        <v>60696</v>
      </c>
      <c r="I159" s="23">
        <f t="shared" si="5"/>
        <v>86.708571428571418</v>
      </c>
    </row>
    <row r="160" spans="1:9" ht="25">
      <c r="A160" s="21" t="s">
        <v>207</v>
      </c>
      <c r="B160" s="21" t="s">
        <v>36</v>
      </c>
      <c r="C160" s="21" t="s">
        <v>198</v>
      </c>
      <c r="D160" s="21" t="s">
        <v>77</v>
      </c>
      <c r="E160" s="21" t="s">
        <v>208</v>
      </c>
      <c r="F160" s="22"/>
      <c r="G160" s="23">
        <v>70000</v>
      </c>
      <c r="H160" s="23">
        <v>60696</v>
      </c>
      <c r="I160" s="23">
        <f t="shared" si="5"/>
        <v>86.708571428571418</v>
      </c>
    </row>
    <row r="161" spans="1:9" ht="25">
      <c r="A161" s="21" t="s">
        <v>124</v>
      </c>
      <c r="B161" s="21" t="s">
        <v>36</v>
      </c>
      <c r="C161" s="21" t="s">
        <v>198</v>
      </c>
      <c r="D161" s="21" t="s">
        <v>77</v>
      </c>
      <c r="E161" s="21" t="s">
        <v>208</v>
      </c>
      <c r="F161" s="21" t="s">
        <v>97</v>
      </c>
      <c r="G161" s="24">
        <v>70000</v>
      </c>
      <c r="H161" s="24">
        <v>60696</v>
      </c>
      <c r="I161" s="23">
        <f t="shared" si="5"/>
        <v>86.708571428571418</v>
      </c>
    </row>
    <row r="162" spans="1:9">
      <c r="A162" s="21" t="s">
        <v>209</v>
      </c>
      <c r="B162" s="21" t="s">
        <v>36</v>
      </c>
      <c r="C162" s="21" t="s">
        <v>210</v>
      </c>
      <c r="D162" s="22"/>
      <c r="E162" s="22"/>
      <c r="F162" s="22"/>
      <c r="G162" s="23">
        <v>1000</v>
      </c>
      <c r="H162" s="23">
        <v>1000</v>
      </c>
      <c r="I162" s="23">
        <f t="shared" si="5"/>
        <v>100</v>
      </c>
    </row>
    <row r="163" spans="1:9" ht="25">
      <c r="A163" s="21" t="s">
        <v>211</v>
      </c>
      <c r="B163" s="21" t="s">
        <v>36</v>
      </c>
      <c r="C163" s="21" t="s">
        <v>210</v>
      </c>
      <c r="D163" s="21" t="s">
        <v>80</v>
      </c>
      <c r="E163" s="22"/>
      <c r="F163" s="22"/>
      <c r="G163" s="23">
        <v>1000</v>
      </c>
      <c r="H163" s="23">
        <v>1000</v>
      </c>
      <c r="I163" s="23">
        <f t="shared" si="5"/>
        <v>100</v>
      </c>
    </row>
    <row r="164" spans="1:9" ht="25">
      <c r="A164" s="21" t="s">
        <v>207</v>
      </c>
      <c r="B164" s="21" t="s">
        <v>36</v>
      </c>
      <c r="C164" s="21" t="s">
        <v>210</v>
      </c>
      <c r="D164" s="21" t="s">
        <v>80</v>
      </c>
      <c r="E164" s="21" t="s">
        <v>208</v>
      </c>
      <c r="F164" s="22"/>
      <c r="G164" s="23">
        <v>1000</v>
      </c>
      <c r="H164" s="23">
        <v>1000</v>
      </c>
      <c r="I164" s="23">
        <f t="shared" si="5"/>
        <v>100</v>
      </c>
    </row>
    <row r="165" spans="1:9" ht="25">
      <c r="A165" s="21" t="s">
        <v>124</v>
      </c>
      <c r="B165" s="21" t="s">
        <v>36</v>
      </c>
      <c r="C165" s="21" t="s">
        <v>210</v>
      </c>
      <c r="D165" s="21" t="s">
        <v>80</v>
      </c>
      <c r="E165" s="21" t="s">
        <v>208</v>
      </c>
      <c r="F165" s="21" t="s">
        <v>97</v>
      </c>
      <c r="G165" s="24">
        <v>1000</v>
      </c>
      <c r="H165" s="24">
        <v>1000</v>
      </c>
      <c r="I165" s="23">
        <f t="shared" si="5"/>
        <v>100</v>
      </c>
    </row>
    <row r="166" spans="1:9" ht="37.5">
      <c r="A166" s="21" t="s">
        <v>212</v>
      </c>
      <c r="B166" s="21" t="s">
        <v>36</v>
      </c>
      <c r="C166" s="22"/>
      <c r="D166" s="22"/>
      <c r="E166" s="22"/>
      <c r="F166" s="22"/>
      <c r="G166" s="23">
        <v>3400000</v>
      </c>
      <c r="H166" s="23">
        <v>3399999</v>
      </c>
      <c r="I166" s="23">
        <f t="shared" si="5"/>
        <v>99.9999705882353</v>
      </c>
    </row>
    <row r="167" spans="1:9">
      <c r="A167" s="21" t="s">
        <v>213</v>
      </c>
      <c r="B167" s="21" t="s">
        <v>36</v>
      </c>
      <c r="C167" s="21" t="s">
        <v>214</v>
      </c>
      <c r="D167" s="22"/>
      <c r="E167" s="22"/>
      <c r="F167" s="22"/>
      <c r="G167" s="23">
        <v>3400000</v>
      </c>
      <c r="H167" s="23">
        <v>3399999</v>
      </c>
      <c r="I167" s="23">
        <f t="shared" si="5"/>
        <v>99.9999705882353</v>
      </c>
    </row>
    <row r="168" spans="1:9" ht="25">
      <c r="A168" s="21" t="s">
        <v>215</v>
      </c>
      <c r="B168" s="21" t="s">
        <v>36</v>
      </c>
      <c r="C168" s="21" t="s">
        <v>214</v>
      </c>
      <c r="D168" s="21" t="s">
        <v>72</v>
      </c>
      <c r="E168" s="22"/>
      <c r="F168" s="22"/>
      <c r="G168" s="23">
        <v>3400000</v>
      </c>
      <c r="H168" s="23">
        <v>3399999</v>
      </c>
      <c r="I168" s="23">
        <f t="shared" si="5"/>
        <v>99.9999705882353</v>
      </c>
    </row>
    <row r="169" spans="1:9" ht="25">
      <c r="A169" s="21" t="s">
        <v>207</v>
      </c>
      <c r="B169" s="21" t="s">
        <v>36</v>
      </c>
      <c r="C169" s="21" t="s">
        <v>214</v>
      </c>
      <c r="D169" s="21" t="s">
        <v>72</v>
      </c>
      <c r="E169" s="21" t="s">
        <v>208</v>
      </c>
      <c r="F169" s="22"/>
      <c r="G169" s="23">
        <v>3400000</v>
      </c>
      <c r="H169" s="23">
        <v>3399999</v>
      </c>
      <c r="I169" s="23">
        <f t="shared" si="5"/>
        <v>99.9999705882353</v>
      </c>
    </row>
    <row r="170" spans="1:9" ht="25">
      <c r="A170" s="21" t="s">
        <v>124</v>
      </c>
      <c r="B170" s="21" t="s">
        <v>36</v>
      </c>
      <c r="C170" s="21" t="s">
        <v>214</v>
      </c>
      <c r="D170" s="21" t="s">
        <v>72</v>
      </c>
      <c r="E170" s="21" t="s">
        <v>208</v>
      </c>
      <c r="F170" s="21" t="s">
        <v>97</v>
      </c>
      <c r="G170" s="24">
        <v>3400000</v>
      </c>
      <c r="H170" s="24">
        <v>3399999</v>
      </c>
      <c r="I170" s="23">
        <f t="shared" si="5"/>
        <v>99.9999705882353</v>
      </c>
    </row>
    <row r="171" spans="1:9">
      <c r="A171" s="25" t="s">
        <v>216</v>
      </c>
      <c r="B171" s="25"/>
      <c r="C171" s="25"/>
      <c r="D171" s="25"/>
      <c r="E171" s="25"/>
      <c r="F171" s="25"/>
      <c r="G171" s="26">
        <v>11116315.17</v>
      </c>
      <c r="H171" s="26">
        <v>10765152.23</v>
      </c>
      <c r="I171" s="23">
        <f t="shared" si="5"/>
        <v>96.841013099847189</v>
      </c>
    </row>
  </sheetData>
  <mergeCells count="9">
    <mergeCell ref="G8:G9"/>
    <mergeCell ref="H8:H9"/>
    <mergeCell ref="I8:I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41"/>
  <sheetViews>
    <sheetView workbookViewId="0">
      <selection activeCell="B2" sqref="B2:C6"/>
    </sheetView>
  </sheetViews>
  <sheetFormatPr defaultRowHeight="14.5"/>
  <cols>
    <col min="1" max="1" width="29.453125" customWidth="1"/>
    <col min="2" max="2" width="37.453125" customWidth="1"/>
    <col min="3" max="3" width="17.26953125" customWidth="1"/>
  </cols>
  <sheetData>
    <row r="2" spans="1:6">
      <c r="B2" s="17" t="s">
        <v>292</v>
      </c>
      <c r="C2" s="17"/>
      <c r="D2" s="17"/>
      <c r="E2" s="17"/>
      <c r="F2" s="17"/>
    </row>
    <row r="3" spans="1:6">
      <c r="B3" s="17" t="s">
        <v>306</v>
      </c>
      <c r="C3" s="17"/>
      <c r="D3" s="17"/>
      <c r="E3" s="17"/>
      <c r="F3" s="17"/>
    </row>
    <row r="4" spans="1:6">
      <c r="B4" s="17" t="s">
        <v>114</v>
      </c>
      <c r="C4" s="17"/>
      <c r="D4" s="17"/>
      <c r="E4" s="17"/>
      <c r="F4" s="17"/>
    </row>
    <row r="5" spans="1:6">
      <c r="B5" s="17" t="s">
        <v>307</v>
      </c>
      <c r="C5" s="17"/>
      <c r="D5" s="17"/>
      <c r="E5" s="17"/>
      <c r="F5" s="17"/>
    </row>
    <row r="7" spans="1:6">
      <c r="A7" s="75" t="s">
        <v>227</v>
      </c>
      <c r="B7" s="75"/>
      <c r="C7" s="75"/>
      <c r="D7" s="29"/>
    </row>
    <row r="8" spans="1:6">
      <c r="A8" s="75" t="s">
        <v>296</v>
      </c>
      <c r="B8" s="75"/>
      <c r="C8" s="75"/>
      <c r="D8" s="29"/>
    </row>
    <row r="9" spans="1:6">
      <c r="A9" s="75" t="s">
        <v>228</v>
      </c>
      <c r="B9" s="75"/>
      <c r="C9" s="75"/>
      <c r="D9" s="29"/>
    </row>
    <row r="10" spans="1:6" ht="15" thickBot="1">
      <c r="A10" s="29"/>
      <c r="B10" s="29"/>
      <c r="C10" s="29" t="s">
        <v>1</v>
      </c>
      <c r="D10" s="29"/>
    </row>
    <row r="11" spans="1:6" ht="15" thickBot="1">
      <c r="A11" s="30" t="s">
        <v>229</v>
      </c>
      <c r="B11" s="31" t="s">
        <v>230</v>
      </c>
      <c r="C11" s="31" t="s">
        <v>223</v>
      </c>
      <c r="D11" s="29"/>
    </row>
    <row r="12" spans="1:6" ht="15" thickBot="1">
      <c r="A12" s="32">
        <v>1</v>
      </c>
      <c r="B12" s="33" t="s">
        <v>39</v>
      </c>
      <c r="C12" s="23">
        <f>C13+C14+C15+C16</f>
        <v>3602140.76</v>
      </c>
      <c r="D12" s="29"/>
    </row>
    <row r="13" spans="1:6" ht="66" thickBot="1">
      <c r="A13" s="32" t="s">
        <v>40</v>
      </c>
      <c r="B13" s="33" t="s">
        <v>231</v>
      </c>
      <c r="C13" s="23">
        <v>45000</v>
      </c>
      <c r="D13" s="29"/>
    </row>
    <row r="14" spans="1:6" ht="66" thickBot="1">
      <c r="A14" s="32" t="s">
        <v>232</v>
      </c>
      <c r="B14" s="33" t="s">
        <v>233</v>
      </c>
      <c r="C14" s="23">
        <v>3195235.52</v>
      </c>
      <c r="D14" s="29"/>
    </row>
    <row r="15" spans="1:6" ht="15" thickBot="1">
      <c r="A15" s="32" t="s">
        <v>243</v>
      </c>
      <c r="B15" s="33" t="s">
        <v>244</v>
      </c>
      <c r="C15" s="41">
        <v>76519</v>
      </c>
      <c r="D15" s="29"/>
    </row>
    <row r="16" spans="1:6" ht="15" thickBot="1">
      <c r="A16" s="32" t="s">
        <v>45</v>
      </c>
      <c r="B16" s="33" t="s">
        <v>44</v>
      </c>
      <c r="C16" s="23">
        <v>285386.23999999999</v>
      </c>
      <c r="D16" s="29"/>
    </row>
    <row r="17" spans="1:4" ht="15" thickBot="1">
      <c r="A17" s="32"/>
      <c r="B17" s="33" t="s">
        <v>47</v>
      </c>
      <c r="C17" s="41">
        <f>C18</f>
        <v>47056</v>
      </c>
      <c r="D17" s="29"/>
    </row>
    <row r="18" spans="1:4" ht="15" thickBot="1">
      <c r="A18" s="32" t="s">
        <v>48</v>
      </c>
      <c r="B18" s="33" t="s">
        <v>234</v>
      </c>
      <c r="C18" s="23">
        <v>47056</v>
      </c>
      <c r="D18" s="29"/>
    </row>
    <row r="19" spans="1:4" ht="27" thickBot="1">
      <c r="A19" s="32">
        <v>3</v>
      </c>
      <c r="B19" s="33" t="s">
        <v>50</v>
      </c>
      <c r="C19" s="42">
        <f>C20</f>
        <v>430558.54</v>
      </c>
      <c r="D19" s="29"/>
    </row>
    <row r="20" spans="1:4" ht="53" thickBot="1">
      <c r="A20" s="32" t="s">
        <v>51</v>
      </c>
      <c r="B20" s="33" t="s">
        <v>235</v>
      </c>
      <c r="C20" s="43">
        <v>430558.54</v>
      </c>
      <c r="D20" s="29"/>
    </row>
    <row r="21" spans="1:4" ht="15" thickBot="1">
      <c r="A21" s="32">
        <v>4</v>
      </c>
      <c r="B21" s="33" t="s">
        <v>54</v>
      </c>
      <c r="C21" s="41">
        <f>C22</f>
        <v>519068.6</v>
      </c>
      <c r="D21" s="29"/>
    </row>
    <row r="22" spans="1:4" ht="15" thickBot="1">
      <c r="A22" s="32" t="s">
        <v>55</v>
      </c>
      <c r="B22" s="33" t="s">
        <v>236</v>
      </c>
      <c r="C22" s="23">
        <v>519068.6</v>
      </c>
      <c r="D22" s="29"/>
    </row>
    <row r="23" spans="1:4" ht="15" thickBot="1">
      <c r="A23" s="32">
        <v>5</v>
      </c>
      <c r="B23" s="33" t="s">
        <v>58</v>
      </c>
      <c r="C23" s="41">
        <f>C24+C25</f>
        <v>2637399.17</v>
      </c>
      <c r="D23" s="1"/>
    </row>
    <row r="24" spans="1:4" ht="15" thickBot="1">
      <c r="A24" s="32" t="s">
        <v>60</v>
      </c>
      <c r="B24" s="33" t="s">
        <v>59</v>
      </c>
      <c r="C24" s="23">
        <v>101327.32</v>
      </c>
      <c r="D24" s="29"/>
    </row>
    <row r="25" spans="1:4" ht="15" thickBot="1">
      <c r="A25" s="32" t="s">
        <v>64</v>
      </c>
      <c r="B25" s="33" t="s">
        <v>63</v>
      </c>
      <c r="C25" s="23">
        <v>2536071.85</v>
      </c>
      <c r="D25" s="29"/>
    </row>
    <row r="26" spans="1:4" ht="15" thickBot="1">
      <c r="A26" s="32">
        <v>7</v>
      </c>
      <c r="B26" s="33" t="s">
        <v>242</v>
      </c>
      <c r="C26" s="23">
        <f>C27</f>
        <v>9350</v>
      </c>
      <c r="D26" s="29"/>
    </row>
    <row r="27" spans="1:4" ht="15" thickBot="1">
      <c r="A27" s="32"/>
      <c r="B27" s="33" t="s">
        <v>242</v>
      </c>
      <c r="C27" s="23">
        <v>9350</v>
      </c>
      <c r="D27" s="29"/>
    </row>
    <row r="28" spans="1:4" ht="15" thickBot="1">
      <c r="A28" s="32">
        <v>8</v>
      </c>
      <c r="B28" s="33" t="s">
        <v>70</v>
      </c>
      <c r="C28" s="41">
        <f>C29</f>
        <v>3399999</v>
      </c>
      <c r="D28" s="29"/>
    </row>
    <row r="29" spans="1:4" ht="15" thickBot="1">
      <c r="A29" s="32" t="s">
        <v>71</v>
      </c>
      <c r="B29" s="33" t="s">
        <v>237</v>
      </c>
      <c r="C29" s="23">
        <v>3399999</v>
      </c>
      <c r="D29" s="29"/>
    </row>
    <row r="30" spans="1:4" ht="15" thickBot="1">
      <c r="A30" s="32">
        <v>10</v>
      </c>
      <c r="B30" s="33" t="s">
        <v>73</v>
      </c>
      <c r="C30" s="41">
        <f>C31+C33+C34</f>
        <v>118580.16</v>
      </c>
      <c r="D30" s="29"/>
    </row>
    <row r="31" spans="1:4">
      <c r="A31" s="76" t="s">
        <v>74</v>
      </c>
      <c r="B31" s="76" t="s">
        <v>238</v>
      </c>
      <c r="C31" s="78">
        <v>9869.16</v>
      </c>
      <c r="D31" s="74"/>
    </row>
    <row r="32" spans="1:4" ht="15" thickBot="1">
      <c r="A32" s="77"/>
      <c r="B32" s="77"/>
      <c r="C32" s="79"/>
      <c r="D32" s="74"/>
    </row>
    <row r="33" spans="1:4" ht="15" thickBot="1">
      <c r="A33" s="32" t="s">
        <v>74</v>
      </c>
      <c r="B33" s="33" t="s">
        <v>239</v>
      </c>
      <c r="C33" s="24">
        <v>48015</v>
      </c>
      <c r="D33" s="74"/>
    </row>
    <row r="34" spans="1:4" ht="15" thickBot="1">
      <c r="A34" s="32" t="s">
        <v>74</v>
      </c>
      <c r="B34" s="33" t="s">
        <v>32</v>
      </c>
      <c r="C34" s="23">
        <v>60696</v>
      </c>
      <c r="D34" s="74"/>
    </row>
    <row r="35" spans="1:4">
      <c r="A35" s="34"/>
      <c r="B35" s="35"/>
      <c r="C35" s="40"/>
      <c r="D35" s="74"/>
    </row>
    <row r="36" spans="1:4" ht="15" thickBot="1">
      <c r="A36" s="32">
        <v>11</v>
      </c>
      <c r="B36" s="33" t="s">
        <v>78</v>
      </c>
      <c r="C36" s="41">
        <v>1000</v>
      </c>
      <c r="D36" s="29"/>
    </row>
    <row r="37" spans="1:4" ht="15" thickBot="1">
      <c r="A37" s="32" t="s">
        <v>79</v>
      </c>
      <c r="B37" s="33" t="s">
        <v>32</v>
      </c>
      <c r="C37" s="41">
        <v>1000</v>
      </c>
      <c r="D37" s="29"/>
    </row>
    <row r="38" spans="1:4" ht="15" thickBot="1">
      <c r="A38" s="32"/>
      <c r="B38" s="36" t="s">
        <v>240</v>
      </c>
      <c r="C38" s="42">
        <f>(C36+C30+C28+C26+C23+C21+C19+C17+C12)</f>
        <v>10765152.23</v>
      </c>
      <c r="D38" s="74"/>
    </row>
    <row r="39" spans="1:4">
      <c r="A39" s="34"/>
      <c r="B39" s="37"/>
      <c r="C39" s="38"/>
      <c r="D39" s="74"/>
    </row>
    <row r="40" spans="1:4" ht="15" thickBot="1">
      <c r="A40" s="32"/>
      <c r="B40" s="36"/>
      <c r="C40" s="39"/>
      <c r="D40" s="29"/>
    </row>
    <row r="41" spans="1:4">
      <c r="A41" s="29" t="s">
        <v>241</v>
      </c>
    </row>
  </sheetData>
  <mergeCells count="9">
    <mergeCell ref="D31:D32"/>
    <mergeCell ref="D33:D35"/>
    <mergeCell ref="D38:D39"/>
    <mergeCell ref="A7:C7"/>
    <mergeCell ref="A8:C8"/>
    <mergeCell ref="A9:C9"/>
    <mergeCell ref="A31:A32"/>
    <mergeCell ref="B31:B32"/>
    <mergeCell ref="C31:C3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G16"/>
  <sheetViews>
    <sheetView workbookViewId="0">
      <selection activeCell="C2" sqref="C2:G5"/>
    </sheetView>
  </sheetViews>
  <sheetFormatPr defaultRowHeight="14.5"/>
  <cols>
    <col min="2" max="2" width="34.1796875" customWidth="1"/>
    <col min="3" max="3" width="12.90625" customWidth="1"/>
    <col min="4" max="4" width="12.1796875" customWidth="1"/>
  </cols>
  <sheetData>
    <row r="2" spans="1:7">
      <c r="C2" s="17" t="s">
        <v>293</v>
      </c>
      <c r="D2" s="17"/>
      <c r="E2" s="17"/>
      <c r="F2" s="17"/>
      <c r="G2" s="17"/>
    </row>
    <row r="3" spans="1:7">
      <c r="C3" s="17" t="s">
        <v>306</v>
      </c>
      <c r="D3" s="17"/>
      <c r="E3" s="17"/>
      <c r="F3" s="17"/>
      <c r="G3" s="17"/>
    </row>
    <row r="4" spans="1:7">
      <c r="C4" s="17" t="s">
        <v>114</v>
      </c>
      <c r="D4" s="17"/>
      <c r="E4" s="17"/>
      <c r="F4" s="17"/>
      <c r="G4" s="17"/>
    </row>
    <row r="5" spans="1:7">
      <c r="C5" s="17" t="s">
        <v>307</v>
      </c>
      <c r="D5" s="17"/>
      <c r="E5" s="17"/>
      <c r="F5" s="17"/>
      <c r="G5" s="17"/>
    </row>
    <row r="7" spans="1:7">
      <c r="A7" s="29" t="s">
        <v>245</v>
      </c>
    </row>
    <row r="8" spans="1:7">
      <c r="A8" s="29" t="s">
        <v>246</v>
      </c>
    </row>
    <row r="9" spans="1:7" ht="15" thickBot="1">
      <c r="A9" s="29" t="s">
        <v>298</v>
      </c>
    </row>
    <row r="10" spans="1:7" ht="39.5" thickBot="1">
      <c r="A10" s="44" t="s">
        <v>247</v>
      </c>
      <c r="B10" s="45" t="s">
        <v>248</v>
      </c>
      <c r="C10" s="45" t="s">
        <v>255</v>
      </c>
      <c r="D10" s="45" t="s">
        <v>256</v>
      </c>
      <c r="E10" s="45" t="s">
        <v>106</v>
      </c>
    </row>
    <row r="11" spans="1:7" ht="15" thickBot="1">
      <c r="A11" s="48">
        <v>1</v>
      </c>
      <c r="B11" s="47" t="s">
        <v>249</v>
      </c>
      <c r="C11" s="51">
        <f>C12</f>
        <v>3471000</v>
      </c>
      <c r="D11" s="51">
        <f>D12</f>
        <v>3461695</v>
      </c>
      <c r="E11" s="51">
        <f>D11/C11*100</f>
        <v>99.731921636416018</v>
      </c>
    </row>
    <row r="12" spans="1:7" ht="15" thickBot="1">
      <c r="A12" s="49" t="s">
        <v>254</v>
      </c>
      <c r="B12" s="47" t="s">
        <v>32</v>
      </c>
      <c r="C12" s="51">
        <f>C14+C15+C16</f>
        <v>3471000</v>
      </c>
      <c r="D12" s="51">
        <f>D14+D15+D16</f>
        <v>3461695</v>
      </c>
      <c r="E12" s="51">
        <f t="shared" ref="E12:E15" si="0">D12/C12*100</f>
        <v>99.731921636416018</v>
      </c>
    </row>
    <row r="13" spans="1:7" ht="15" thickBot="1">
      <c r="A13" s="48"/>
      <c r="B13" s="47" t="s">
        <v>250</v>
      </c>
      <c r="C13" s="51"/>
      <c r="D13" s="51"/>
      <c r="E13" s="51"/>
    </row>
    <row r="14" spans="1:7" ht="52.5" thickBot="1">
      <c r="A14" s="50"/>
      <c r="B14" s="47" t="s">
        <v>251</v>
      </c>
      <c r="C14" s="51">
        <v>3400000</v>
      </c>
      <c r="D14" s="51">
        <v>3399999</v>
      </c>
      <c r="E14" s="51">
        <f t="shared" si="0"/>
        <v>99.9999705882353</v>
      </c>
    </row>
    <row r="15" spans="1:7" ht="52.5" thickBot="1">
      <c r="A15" s="48"/>
      <c r="B15" s="47" t="s">
        <v>252</v>
      </c>
      <c r="C15" s="51">
        <v>1000</v>
      </c>
      <c r="D15" s="51">
        <v>1000</v>
      </c>
      <c r="E15" s="51">
        <f t="shared" si="0"/>
        <v>100</v>
      </c>
    </row>
    <row r="16" spans="1:7" ht="91.5" thickBot="1">
      <c r="A16" s="48"/>
      <c r="B16" s="47" t="s">
        <v>253</v>
      </c>
      <c r="C16" s="51">
        <v>70000</v>
      </c>
      <c r="D16" s="51">
        <v>60696</v>
      </c>
      <c r="E16" s="51">
        <v>96.02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31"/>
  <sheetViews>
    <sheetView workbookViewId="0">
      <selection activeCell="C2" sqref="C2:G6"/>
    </sheetView>
  </sheetViews>
  <sheetFormatPr defaultRowHeight="14.5"/>
  <cols>
    <col min="1" max="1" width="7.7265625" customWidth="1"/>
    <col min="2" max="2" width="37.90625" customWidth="1"/>
    <col min="3" max="4" width="12.1796875" customWidth="1"/>
    <col min="5" max="5" width="8.81640625" bestFit="1" customWidth="1"/>
  </cols>
  <sheetData>
    <row r="2" spans="1:7">
      <c r="C2" s="17" t="s">
        <v>295</v>
      </c>
      <c r="D2" s="17"/>
      <c r="E2" s="17"/>
      <c r="F2" s="17"/>
      <c r="G2" s="17"/>
    </row>
    <row r="3" spans="1:7">
      <c r="C3" s="17" t="s">
        <v>306</v>
      </c>
      <c r="D3" s="17"/>
      <c r="E3" s="17"/>
      <c r="F3" s="17"/>
      <c r="G3" s="17"/>
    </row>
    <row r="4" spans="1:7">
      <c r="C4" s="17" t="s">
        <v>114</v>
      </c>
      <c r="D4" s="17"/>
      <c r="E4" s="17"/>
      <c r="F4" s="17"/>
      <c r="G4" s="17"/>
    </row>
    <row r="5" spans="1:7">
      <c r="C5" s="17" t="s">
        <v>307</v>
      </c>
      <c r="D5" s="17"/>
      <c r="E5" s="17"/>
      <c r="F5" s="17"/>
      <c r="G5" s="17"/>
    </row>
    <row r="8" spans="1:7">
      <c r="A8" s="29" t="s">
        <v>257</v>
      </c>
    </row>
    <row r="9" spans="1:7" ht="15" thickBot="1">
      <c r="A9" s="29" t="s">
        <v>273</v>
      </c>
    </row>
    <row r="10" spans="1:7" ht="39.5" thickBot="1">
      <c r="A10" s="44" t="s">
        <v>247</v>
      </c>
      <c r="B10" s="45" t="s">
        <v>248</v>
      </c>
      <c r="C10" s="45" t="s">
        <v>255</v>
      </c>
      <c r="D10" s="45" t="s">
        <v>274</v>
      </c>
      <c r="E10" s="45" t="s">
        <v>106</v>
      </c>
    </row>
    <row r="11" spans="1:7" ht="15" thickBot="1">
      <c r="A11" s="53"/>
      <c r="B11" s="52" t="s">
        <v>258</v>
      </c>
      <c r="C11" s="56">
        <f>C12+C15+C19+C23+C26</f>
        <v>10293409</v>
      </c>
      <c r="D11" s="56">
        <f>D12+D15+D19+D23+D26</f>
        <v>10293409</v>
      </c>
      <c r="E11" s="56">
        <f>D11/C11*100</f>
        <v>100</v>
      </c>
    </row>
    <row r="12" spans="1:7" ht="26.5" thickBot="1">
      <c r="A12" s="53">
        <v>1</v>
      </c>
      <c r="B12" s="52" t="s">
        <v>259</v>
      </c>
      <c r="C12" s="56">
        <f>C14</f>
        <v>8899087</v>
      </c>
      <c r="D12" s="56">
        <f>D14</f>
        <v>8899087</v>
      </c>
      <c r="E12" s="56">
        <v>100</v>
      </c>
    </row>
    <row r="13" spans="1:7" ht="15" thickBot="1">
      <c r="A13" s="49"/>
      <c r="B13" s="47" t="s">
        <v>250</v>
      </c>
      <c r="C13" s="57"/>
      <c r="D13" s="57"/>
      <c r="E13" s="57"/>
    </row>
    <row r="14" spans="1:7" ht="26.5" thickBot="1">
      <c r="A14" s="49" t="s">
        <v>254</v>
      </c>
      <c r="B14" s="47" t="s">
        <v>260</v>
      </c>
      <c r="C14" s="58">
        <v>8899087</v>
      </c>
      <c r="D14" s="58">
        <v>8899087</v>
      </c>
      <c r="E14" s="58">
        <f>D14/C14*100</f>
        <v>100</v>
      </c>
    </row>
    <row r="15" spans="1:7">
      <c r="A15" s="54"/>
      <c r="B15" s="80" t="s">
        <v>261</v>
      </c>
      <c r="C15" s="82">
        <f>C18</f>
        <v>474266</v>
      </c>
      <c r="D15" s="82">
        <f>D18</f>
        <v>474266</v>
      </c>
      <c r="E15" s="82">
        <v>100</v>
      </c>
    </row>
    <row r="16" spans="1:7" ht="15" thickBot="1">
      <c r="A16" s="53">
        <v>2</v>
      </c>
      <c r="B16" s="81"/>
      <c r="C16" s="83"/>
      <c r="D16" s="83"/>
      <c r="E16" s="83"/>
    </row>
    <row r="17" spans="1:5" ht="15" thickBot="1">
      <c r="A17" s="55"/>
      <c r="B17" s="47" t="s">
        <v>250</v>
      </c>
      <c r="C17" s="59"/>
      <c r="D17" s="59"/>
      <c r="E17" s="59"/>
    </row>
    <row r="18" spans="1:5" ht="26.5" thickBot="1">
      <c r="A18" s="49" t="s">
        <v>269</v>
      </c>
      <c r="B18" s="47" t="s">
        <v>262</v>
      </c>
      <c r="C18" s="58">
        <v>474266</v>
      </c>
      <c r="D18" s="58">
        <v>474266</v>
      </c>
      <c r="E18" s="58">
        <f>D18/C18*100</f>
        <v>100</v>
      </c>
    </row>
    <row r="19" spans="1:5" ht="26.5" thickBot="1">
      <c r="A19" s="53">
        <v>3</v>
      </c>
      <c r="B19" s="52" t="s">
        <v>263</v>
      </c>
      <c r="C19" s="56">
        <f>C21</f>
        <v>47056</v>
      </c>
      <c r="D19" s="56">
        <f>D21</f>
        <v>47056</v>
      </c>
      <c r="E19" s="56">
        <v>100</v>
      </c>
    </row>
    <row r="20" spans="1:5" ht="15" thickBot="1">
      <c r="A20" s="49"/>
      <c r="B20" s="47" t="s">
        <v>264</v>
      </c>
      <c r="C20" s="57"/>
      <c r="D20" s="57"/>
      <c r="E20" s="57"/>
    </row>
    <row r="21" spans="1:5" ht="52.5" thickBot="1">
      <c r="A21" s="49" t="s">
        <v>270</v>
      </c>
      <c r="B21" s="47" t="s">
        <v>265</v>
      </c>
      <c r="C21" s="58">
        <v>47056</v>
      </c>
      <c r="D21" s="58">
        <v>47056</v>
      </c>
      <c r="E21" s="58">
        <f>D21/C21*100</f>
        <v>100</v>
      </c>
    </row>
    <row r="22" spans="1:5" ht="15" thickBot="1">
      <c r="A22" s="55"/>
      <c r="B22" s="46"/>
      <c r="C22" s="59"/>
      <c r="D22" s="59"/>
      <c r="E22" s="59"/>
    </row>
    <row r="23" spans="1:5" ht="15" thickBot="1">
      <c r="A23" s="53">
        <v>4</v>
      </c>
      <c r="B23" s="52" t="s">
        <v>32</v>
      </c>
      <c r="C23" s="56">
        <f>C25</f>
        <v>841000</v>
      </c>
      <c r="D23" s="56">
        <f>D25</f>
        <v>841000</v>
      </c>
      <c r="E23" s="56">
        <v>100</v>
      </c>
    </row>
    <row r="24" spans="1:5" ht="15" thickBot="1">
      <c r="A24" s="49"/>
      <c r="B24" s="47" t="s">
        <v>250</v>
      </c>
      <c r="C24" s="57"/>
      <c r="D24" s="57"/>
      <c r="E24" s="57"/>
    </row>
    <row r="25" spans="1:5" ht="26.5" thickBot="1">
      <c r="A25" s="49" t="s">
        <v>271</v>
      </c>
      <c r="B25" s="47" t="s">
        <v>266</v>
      </c>
      <c r="C25" s="58">
        <v>841000</v>
      </c>
      <c r="D25" s="58">
        <v>841000</v>
      </c>
      <c r="E25" s="58">
        <f>D25/C25*100</f>
        <v>100</v>
      </c>
    </row>
    <row r="26" spans="1:5" ht="26.5" thickBot="1">
      <c r="A26" s="53">
        <v>5</v>
      </c>
      <c r="B26" s="52" t="s">
        <v>267</v>
      </c>
      <c r="C26" s="56">
        <f>C28</f>
        <v>32000</v>
      </c>
      <c r="D26" s="56">
        <f>D28</f>
        <v>32000</v>
      </c>
      <c r="E26" s="56">
        <v>100</v>
      </c>
    </row>
    <row r="27" spans="1:5" ht="15" thickBot="1">
      <c r="A27" s="53"/>
      <c r="B27" s="47" t="s">
        <v>250</v>
      </c>
      <c r="C27" s="59"/>
      <c r="D27" s="59"/>
      <c r="E27" s="59"/>
    </row>
    <row r="28" spans="1:5" ht="26.5" thickBot="1">
      <c r="A28" s="53" t="s">
        <v>272</v>
      </c>
      <c r="B28" s="47" t="s">
        <v>268</v>
      </c>
      <c r="C28" s="57">
        <v>32000</v>
      </c>
      <c r="D28" s="57">
        <v>32000</v>
      </c>
      <c r="E28" s="57">
        <v>100</v>
      </c>
    </row>
    <row r="29" spans="1:5">
      <c r="A29" s="29"/>
    </row>
    <row r="30" spans="1:5">
      <c r="A30" s="29"/>
    </row>
    <row r="31" spans="1:5">
      <c r="A31" s="29"/>
    </row>
  </sheetData>
  <mergeCells count="4">
    <mergeCell ref="B15:B16"/>
    <mergeCell ref="C15:C16"/>
    <mergeCell ref="D15:D16"/>
    <mergeCell ref="E15:E16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G13"/>
  <sheetViews>
    <sheetView workbookViewId="0">
      <selection activeCell="C2" sqref="C2:D6"/>
    </sheetView>
  </sheetViews>
  <sheetFormatPr defaultRowHeight="14.5"/>
  <cols>
    <col min="1" max="1" width="2.90625" customWidth="1"/>
    <col min="2" max="2" width="40.81640625" customWidth="1"/>
    <col min="3" max="3" width="35.08984375" customWidth="1"/>
    <col min="4" max="4" width="11.90625" customWidth="1"/>
  </cols>
  <sheetData>
    <row r="2" spans="2:7">
      <c r="C2" s="17" t="s">
        <v>294</v>
      </c>
      <c r="D2" s="17"/>
      <c r="E2" s="17"/>
      <c r="F2" s="17"/>
      <c r="G2" s="17"/>
    </row>
    <row r="3" spans="2:7">
      <c r="C3" s="17" t="s">
        <v>306</v>
      </c>
      <c r="D3" s="17"/>
      <c r="E3" s="17"/>
      <c r="F3" s="17"/>
      <c r="G3" s="17"/>
    </row>
    <row r="4" spans="2:7">
      <c r="C4" s="17" t="s">
        <v>114</v>
      </c>
      <c r="D4" s="17"/>
      <c r="E4" s="17"/>
      <c r="F4" s="17"/>
      <c r="G4" s="17"/>
    </row>
    <row r="5" spans="2:7">
      <c r="C5" s="17" t="s">
        <v>307</v>
      </c>
      <c r="D5" s="17"/>
      <c r="E5" s="17"/>
      <c r="F5" s="17"/>
      <c r="G5" s="17"/>
    </row>
    <row r="7" spans="2:7">
      <c r="B7" t="s">
        <v>305</v>
      </c>
      <c r="C7" s="17"/>
      <c r="D7" s="17"/>
      <c r="E7" s="17"/>
      <c r="F7" s="17"/>
      <c r="G7" s="17"/>
    </row>
    <row r="8" spans="2:7">
      <c r="B8" t="s">
        <v>304</v>
      </c>
      <c r="C8" s="17"/>
      <c r="D8" s="17"/>
      <c r="E8" s="17"/>
      <c r="F8" s="17"/>
      <c r="G8" s="17"/>
    </row>
    <row r="9" spans="2:7">
      <c r="C9" s="17"/>
      <c r="D9" s="17"/>
      <c r="E9" s="17"/>
      <c r="F9" s="17"/>
      <c r="G9" s="17"/>
    </row>
    <row r="10" spans="2:7">
      <c r="C10" s="17"/>
      <c r="D10" s="17"/>
      <c r="E10" s="17"/>
      <c r="F10" s="17"/>
      <c r="G10" s="17"/>
    </row>
    <row r="11" spans="2:7" ht="15" thickBot="1"/>
    <row r="12" spans="2:7" ht="26.5" thickBot="1">
      <c r="B12" s="61" t="s">
        <v>278</v>
      </c>
      <c r="C12" s="60" t="s">
        <v>276</v>
      </c>
      <c r="D12" s="60" t="s">
        <v>223</v>
      </c>
    </row>
    <row r="13" spans="2:7" ht="49" customHeight="1" thickBot="1">
      <c r="B13" s="60" t="s">
        <v>279</v>
      </c>
      <c r="C13" s="60" t="s">
        <v>277</v>
      </c>
      <c r="D13" s="60" t="s">
        <v>280</v>
      </c>
    </row>
  </sheetData>
  <pageMargins left="0.7" right="0.7" top="0.75" bottom="0.75" header="0.3" footer="0.3"/>
  <pageSetup paperSize="9" scale="65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F25"/>
  <sheetViews>
    <sheetView workbookViewId="0">
      <selection activeCell="A10" sqref="A10"/>
    </sheetView>
  </sheetViews>
  <sheetFormatPr defaultRowHeight="14.5"/>
  <cols>
    <col min="1" max="1" width="27.08984375" customWidth="1"/>
    <col min="2" max="2" width="44" customWidth="1"/>
    <col min="3" max="3" width="23.26953125" customWidth="1"/>
  </cols>
  <sheetData>
    <row r="2" spans="1:6">
      <c r="B2" s="17" t="s">
        <v>308</v>
      </c>
      <c r="C2" s="17"/>
      <c r="D2" s="17"/>
      <c r="E2" s="17"/>
      <c r="F2" s="17"/>
    </row>
    <row r="3" spans="1:6">
      <c r="B3" s="17" t="s">
        <v>306</v>
      </c>
      <c r="C3" s="17"/>
      <c r="D3" s="17"/>
      <c r="E3" s="17"/>
      <c r="F3" s="17"/>
    </row>
    <row r="4" spans="1:6">
      <c r="B4" s="17" t="s">
        <v>114</v>
      </c>
      <c r="C4" s="17"/>
      <c r="D4" s="17"/>
      <c r="E4" s="17"/>
      <c r="F4" s="17"/>
    </row>
    <row r="5" spans="1:6">
      <c r="B5" s="17" t="s">
        <v>307</v>
      </c>
      <c r="C5" s="17"/>
      <c r="D5" s="17"/>
      <c r="E5" s="17"/>
      <c r="F5" s="17"/>
    </row>
    <row r="7" spans="1:6">
      <c r="A7" s="29" t="s">
        <v>281</v>
      </c>
    </row>
    <row r="8" spans="1:6">
      <c r="A8" s="29" t="s">
        <v>282</v>
      </c>
    </row>
    <row r="9" spans="1:6">
      <c r="A9" s="29" t="s">
        <v>309</v>
      </c>
    </row>
    <row r="10" spans="1:6">
      <c r="A10" s="29" t="s">
        <v>310</v>
      </c>
    </row>
    <row r="11" spans="1:6" ht="15" thickBot="1">
      <c r="A11" s="29"/>
    </row>
    <row r="12" spans="1:6" ht="26.5" thickBot="1">
      <c r="A12" s="62" t="s">
        <v>275</v>
      </c>
      <c r="B12" s="63" t="s">
        <v>276</v>
      </c>
      <c r="C12" s="63" t="s">
        <v>223</v>
      </c>
    </row>
    <row r="13" spans="1:6" ht="26.5" thickBot="1">
      <c r="A13" s="65" t="s">
        <v>299</v>
      </c>
      <c r="B13" s="64" t="s">
        <v>283</v>
      </c>
      <c r="C13" s="68">
        <v>-11613.35</v>
      </c>
    </row>
    <row r="14" spans="1:6" ht="15" thickBot="1">
      <c r="A14" s="65" t="s">
        <v>300</v>
      </c>
      <c r="B14" s="64" t="s">
        <v>284</v>
      </c>
      <c r="C14" s="66">
        <f>C15</f>
        <v>-10753538.880000001</v>
      </c>
    </row>
    <row r="15" spans="1:6" ht="15" thickBot="1">
      <c r="A15" s="65" t="s">
        <v>300</v>
      </c>
      <c r="B15" s="64" t="s">
        <v>285</v>
      </c>
      <c r="C15" s="67">
        <v>-10753538.880000001</v>
      </c>
    </row>
    <row r="16" spans="1:6" ht="26.5" thickBot="1">
      <c r="A16" s="65" t="s">
        <v>301</v>
      </c>
      <c r="B16" s="64" t="s">
        <v>286</v>
      </c>
      <c r="C16" s="67">
        <f>C15</f>
        <v>-10753538.880000001</v>
      </c>
    </row>
    <row r="17" spans="1:3" ht="26.5" thickBot="1">
      <c r="A17" s="65" t="s">
        <v>301</v>
      </c>
      <c r="B17" s="64" t="s">
        <v>287</v>
      </c>
      <c r="C17" s="67">
        <f>C16</f>
        <v>-10753538.880000001</v>
      </c>
    </row>
    <row r="18" spans="1:3" ht="15" thickBot="1">
      <c r="A18" s="65" t="s">
        <v>302</v>
      </c>
      <c r="B18" s="64" t="s">
        <v>288</v>
      </c>
      <c r="C18" s="67">
        <v>10765152.23</v>
      </c>
    </row>
    <row r="19" spans="1:3" ht="26.5" thickBot="1">
      <c r="A19" s="65" t="s">
        <v>302</v>
      </c>
      <c r="B19" s="64" t="s">
        <v>289</v>
      </c>
      <c r="C19" s="67">
        <f>C18</f>
        <v>10765152.23</v>
      </c>
    </row>
    <row r="20" spans="1:3" ht="26.5" thickBot="1">
      <c r="A20" s="65" t="s">
        <v>303</v>
      </c>
      <c r="B20" s="64" t="s">
        <v>289</v>
      </c>
      <c r="C20" s="67">
        <f>C19</f>
        <v>10765152.23</v>
      </c>
    </row>
    <row r="21" spans="1:3" ht="26.5" thickBot="1">
      <c r="A21" s="65" t="s">
        <v>303</v>
      </c>
      <c r="B21" s="64" t="s">
        <v>290</v>
      </c>
      <c r="C21" s="67">
        <f>C20</f>
        <v>10765152.23</v>
      </c>
    </row>
    <row r="22" spans="1:3">
      <c r="A22" s="29" t="s">
        <v>291</v>
      </c>
    </row>
    <row r="23" spans="1:3">
      <c r="A23" s="29"/>
    </row>
    <row r="24" spans="1:3">
      <c r="A24" s="29"/>
    </row>
    <row r="25" spans="1:3">
      <c r="A25" s="29"/>
    </row>
  </sheetData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Прил.2</vt:lpstr>
      <vt:lpstr>Прил.1</vt:lpstr>
      <vt:lpstr>Приложение 3</vt:lpstr>
      <vt:lpstr>Прил 4</vt:lpstr>
      <vt:lpstr>Прил 5</vt:lpstr>
      <vt:lpstr>Прил 6</vt:lpstr>
      <vt:lpstr>Прил 7</vt:lpstr>
      <vt:lpstr>Прил 8</vt:lpstr>
      <vt:lpstr>'Прил 7'!Область_печати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2021-04-22T13:16:17Z</dcterms:modified>
</cp:coreProperties>
</file>