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125" firstSheet="1" activeTab="1"/>
  </bookViews>
  <sheets>
    <sheet name="9 месяцев" sheetId="3" state="hidden" r:id="rId1"/>
    <sheet name="2022" sheetId="4" r:id="rId2"/>
  </sheets>
  <definedNames>
    <definedName name="_xlnm._FilterDatabase" localSheetId="1" hidden="1">'2022'!#REF!</definedName>
    <definedName name="_xlnm._FilterDatabase" localSheetId="0" hidden="1">'9 месяцев'!#REF!</definedName>
    <definedName name="_xlnm.Print_Titles" localSheetId="1">'2022'!#REF!</definedName>
    <definedName name="_xlnm.Print_Titles" localSheetId="0">'9 месяцев'!#REF!</definedName>
  </definedNames>
  <calcPr calcId="124519"/>
</workbook>
</file>

<file path=xl/calcChain.xml><?xml version="1.0" encoding="utf-8"?>
<calcChain xmlns="http://schemas.openxmlformats.org/spreadsheetml/2006/main">
  <c r="H120" i="4"/>
  <c r="I195"/>
  <c r="I194"/>
  <c r="J194"/>
  <c r="J159"/>
  <c r="J158"/>
  <c r="H158"/>
  <c r="H109"/>
  <c r="H107"/>
  <c r="Q29"/>
  <c r="I14"/>
  <c r="I109"/>
  <c r="I65"/>
  <c r="I64"/>
  <c r="H65"/>
  <c r="H64"/>
  <c r="H63"/>
  <c r="I15"/>
  <c r="H14"/>
  <c r="J161"/>
  <c r="I160"/>
  <c r="H160"/>
  <c r="J156"/>
  <c r="I155"/>
  <c r="J155"/>
  <c r="H155"/>
  <c r="I150"/>
  <c r="J150"/>
  <c r="H150"/>
  <c r="I147"/>
  <c r="J147"/>
  <c r="H147"/>
  <c r="J148"/>
  <c r="I138"/>
  <c r="H138"/>
  <c r="J139"/>
  <c r="I126"/>
  <c r="H126"/>
  <c r="J132"/>
  <c r="H110"/>
  <c r="J110"/>
  <c r="J111"/>
  <c r="I93"/>
  <c r="H93"/>
  <c r="J94"/>
  <c r="J95"/>
  <c r="J96"/>
  <c r="H56"/>
  <c r="H55"/>
  <c r="I18"/>
  <c r="H18"/>
  <c r="J38"/>
  <c r="J34"/>
  <c r="I56"/>
  <c r="I55"/>
  <c r="J60"/>
  <c r="J48"/>
  <c r="J49"/>
  <c r="J50"/>
  <c r="J51"/>
  <c r="J52"/>
  <c r="J53"/>
  <c r="J54"/>
  <c r="J57"/>
  <c r="J58"/>
  <c r="J59"/>
  <c r="J61"/>
  <c r="J62"/>
  <c r="J66"/>
  <c r="J67"/>
  <c r="J68"/>
  <c r="J69"/>
  <c r="J70"/>
  <c r="J71"/>
  <c r="J75"/>
  <c r="J76"/>
  <c r="J78"/>
  <c r="J79"/>
  <c r="J80"/>
  <c r="J81"/>
  <c r="J82"/>
  <c r="J84"/>
  <c r="J88"/>
  <c r="J89"/>
  <c r="J91"/>
  <c r="J92"/>
  <c r="J97"/>
  <c r="J99"/>
  <c r="J100"/>
  <c r="J102"/>
  <c r="J103"/>
  <c r="J104"/>
  <c r="J108"/>
  <c r="J112"/>
  <c r="J113"/>
  <c r="J114"/>
  <c r="J115"/>
  <c r="J116"/>
  <c r="J118"/>
  <c r="J122"/>
  <c r="J124"/>
  <c r="J125"/>
  <c r="J127"/>
  <c r="J128"/>
  <c r="J129"/>
  <c r="J130"/>
  <c r="J131"/>
  <c r="J133"/>
  <c r="J136"/>
  <c r="J137"/>
  <c r="J140"/>
  <c r="J143"/>
  <c r="J144"/>
  <c r="J146"/>
  <c r="J149"/>
  <c r="J151"/>
  <c r="J154"/>
  <c r="J157"/>
  <c r="J162"/>
  <c r="J163"/>
  <c r="J164"/>
  <c r="J165"/>
  <c r="J166"/>
  <c r="J167"/>
  <c r="J168"/>
  <c r="J169"/>
  <c r="J171"/>
  <c r="J174"/>
  <c r="J177"/>
  <c r="J179"/>
  <c r="J180"/>
  <c r="J181"/>
  <c r="J184"/>
  <c r="J185"/>
  <c r="J189"/>
  <c r="J192"/>
  <c r="J196"/>
  <c r="J41"/>
  <c r="J42"/>
  <c r="J44"/>
  <c r="J45"/>
  <c r="J47"/>
  <c r="J19"/>
  <c r="J20"/>
  <c r="J21"/>
  <c r="J22"/>
  <c r="J23"/>
  <c r="J24"/>
  <c r="J25"/>
  <c r="J26"/>
  <c r="J27"/>
  <c r="J28"/>
  <c r="J29"/>
  <c r="J30"/>
  <c r="J31"/>
  <c r="J32"/>
  <c r="J33"/>
  <c r="J35"/>
  <c r="J36"/>
  <c r="J37"/>
  <c r="J39"/>
  <c r="J16"/>
  <c r="I134"/>
  <c r="H134"/>
  <c r="I90"/>
  <c r="H90"/>
  <c r="I87"/>
  <c r="H87"/>
  <c r="H86"/>
  <c r="I83"/>
  <c r="H83"/>
  <c r="I77"/>
  <c r="H77"/>
  <c r="J77"/>
  <c r="I74"/>
  <c r="H74"/>
  <c r="J74"/>
  <c r="I43"/>
  <c r="H43"/>
  <c r="I40"/>
  <c r="H40"/>
  <c r="I170"/>
  <c r="J170"/>
  <c r="H170"/>
  <c r="H195"/>
  <c r="J195"/>
  <c r="I173"/>
  <c r="I172"/>
  <c r="H173"/>
  <c r="I141"/>
  <c r="H141"/>
  <c r="I123"/>
  <c r="H123"/>
  <c r="I101"/>
  <c r="H101"/>
  <c r="I191"/>
  <c r="J191"/>
  <c r="H191"/>
  <c r="H190"/>
  <c r="I188"/>
  <c r="H188"/>
  <c r="I183"/>
  <c r="H183"/>
  <c r="H182"/>
  <c r="H153"/>
  <c r="J153"/>
  <c r="I121"/>
  <c r="H121"/>
  <c r="I117"/>
  <c r="I107"/>
  <c r="J117"/>
  <c r="H117"/>
  <c r="I98"/>
  <c r="J98"/>
  <c r="H98"/>
  <c r="I46"/>
  <c r="H46"/>
  <c r="P17"/>
  <c r="O17"/>
  <c r="N17"/>
  <c r="M17"/>
  <c r="L17"/>
  <c r="K17"/>
  <c r="H15"/>
  <c r="J15"/>
  <c r="I154" i="3"/>
  <c r="H154"/>
  <c r="I12"/>
  <c r="H12"/>
  <c r="H78"/>
  <c r="I91"/>
  <c r="H91"/>
  <c r="H92"/>
  <c r="H97"/>
  <c r="H102"/>
  <c r="H105"/>
  <c r="H107"/>
  <c r="J107"/>
  <c r="H112"/>
  <c r="H114"/>
  <c r="J129"/>
  <c r="H132"/>
  <c r="J134"/>
  <c r="H151"/>
  <c r="I14"/>
  <c r="K17"/>
  <c r="L17"/>
  <c r="M17"/>
  <c r="N17"/>
  <c r="O17"/>
  <c r="P17"/>
  <c r="I18"/>
  <c r="I17"/>
  <c r="I57"/>
  <c r="J57"/>
  <c r="J128"/>
  <c r="J77"/>
  <c r="J153"/>
  <c r="J152"/>
  <c r="I151"/>
  <c r="I150"/>
  <c r="J150"/>
  <c r="H150"/>
  <c r="J149"/>
  <c r="I148"/>
  <c r="J148"/>
  <c r="H148"/>
  <c r="H147"/>
  <c r="J146"/>
  <c r="I145"/>
  <c r="J145"/>
  <c r="H145"/>
  <c r="H144"/>
  <c r="H143"/>
  <c r="J142"/>
  <c r="J141"/>
  <c r="I140"/>
  <c r="J140"/>
  <c r="H140"/>
  <c r="H139"/>
  <c r="J138"/>
  <c r="J137"/>
  <c r="J136"/>
  <c r="I135"/>
  <c r="H135"/>
  <c r="I133"/>
  <c r="J133"/>
  <c r="I132"/>
  <c r="J132"/>
  <c r="H133"/>
  <c r="J131"/>
  <c r="J130"/>
  <c r="J127"/>
  <c r="J126"/>
  <c r="J125"/>
  <c r="I124"/>
  <c r="H124"/>
  <c r="J124"/>
  <c r="J123"/>
  <c r="J122"/>
  <c r="J121"/>
  <c r="I120"/>
  <c r="J120"/>
  <c r="H120"/>
  <c r="J119"/>
  <c r="I118"/>
  <c r="J118"/>
  <c r="H118"/>
  <c r="J117"/>
  <c r="H116"/>
  <c r="J116"/>
  <c r="J115"/>
  <c r="I114"/>
  <c r="J113"/>
  <c r="I112"/>
  <c r="J112"/>
  <c r="J111"/>
  <c r="J110"/>
  <c r="J109"/>
  <c r="J108"/>
  <c r="I107"/>
  <c r="J106"/>
  <c r="I105"/>
  <c r="J105"/>
  <c r="J104"/>
  <c r="J103"/>
  <c r="I102"/>
  <c r="J102"/>
  <c r="J101"/>
  <c r="J100"/>
  <c r="J99"/>
  <c r="J98"/>
  <c r="I97"/>
  <c r="J96"/>
  <c r="J94"/>
  <c r="J93"/>
  <c r="I92"/>
  <c r="J90"/>
  <c r="I89"/>
  <c r="H89"/>
  <c r="J89"/>
  <c r="J88"/>
  <c r="J87"/>
  <c r="J86"/>
  <c r="J85"/>
  <c r="J84"/>
  <c r="J83"/>
  <c r="I82"/>
  <c r="I80"/>
  <c r="I79"/>
  <c r="H82"/>
  <c r="H80"/>
  <c r="H79"/>
  <c r="J76"/>
  <c r="J75"/>
  <c r="J74"/>
  <c r="J73"/>
  <c r="I72"/>
  <c r="H72"/>
  <c r="J71"/>
  <c r="I70"/>
  <c r="J70"/>
  <c r="H70"/>
  <c r="H66"/>
  <c r="J69"/>
  <c r="J68"/>
  <c r="J67"/>
  <c r="J65"/>
  <c r="J64"/>
  <c r="J63"/>
  <c r="J62"/>
  <c r="H61"/>
  <c r="J61"/>
  <c r="J60"/>
  <c r="J59"/>
  <c r="I58"/>
  <c r="J58"/>
  <c r="J56"/>
  <c r="J55"/>
  <c r="J54"/>
  <c r="J53"/>
  <c r="J52"/>
  <c r="I51"/>
  <c r="I50"/>
  <c r="J50"/>
  <c r="H51"/>
  <c r="H50"/>
  <c r="J49"/>
  <c r="J48"/>
  <c r="J47"/>
  <c r="J46"/>
  <c r="I45"/>
  <c r="J45"/>
  <c r="J44"/>
  <c r="J43"/>
  <c r="J42"/>
  <c r="J41"/>
  <c r="H40"/>
  <c r="H39"/>
  <c r="J39"/>
  <c r="J38"/>
  <c r="J37"/>
  <c r="I36"/>
  <c r="J36"/>
  <c r="H36"/>
  <c r="J35"/>
  <c r="J34"/>
  <c r="J33"/>
  <c r="J32"/>
  <c r="J31"/>
  <c r="J28"/>
  <c r="J27"/>
  <c r="J26"/>
  <c r="J25"/>
  <c r="J24"/>
  <c r="J23"/>
  <c r="J22"/>
  <c r="J21"/>
  <c r="J20"/>
  <c r="J19"/>
  <c r="H18"/>
  <c r="H17"/>
  <c r="J16"/>
  <c r="H15"/>
  <c r="J15"/>
  <c r="J40"/>
  <c r="J72"/>
  <c r="J135"/>
  <c r="J82"/>
  <c r="J114"/>
  <c r="I144"/>
  <c r="J97"/>
  <c r="H57"/>
  <c r="I139"/>
  <c r="J139"/>
  <c r="J144"/>
  <c r="J91"/>
  <c r="J17"/>
  <c r="I78"/>
  <c r="J78"/>
  <c r="J79"/>
  <c r="I143"/>
  <c r="J143"/>
  <c r="J18"/>
  <c r="J151"/>
  <c r="J51"/>
  <c r="H14"/>
  <c r="I147"/>
  <c r="J147"/>
  <c r="I66"/>
  <c r="J66"/>
  <c r="I13"/>
  <c r="J92"/>
  <c r="H13"/>
  <c r="J13"/>
  <c r="J14"/>
  <c r="J154"/>
  <c r="J12"/>
  <c r="I182" i="4"/>
  <c r="I187"/>
  <c r="I73"/>
  <c r="I72"/>
  <c r="I12"/>
  <c r="I176"/>
  <c r="I175"/>
  <c r="H193"/>
  <c r="I190"/>
  <c r="J190"/>
  <c r="I186"/>
  <c r="H176"/>
  <c r="H175"/>
  <c r="H172"/>
  <c r="J141"/>
  <c r="I85"/>
  <c r="J134"/>
  <c r="J126"/>
  <c r="J121"/>
  <c r="I86"/>
  <c r="J86"/>
  <c r="J93"/>
  <c r="J176"/>
  <c r="J173"/>
  <c r="J83"/>
  <c r="J87"/>
  <c r="J160"/>
  <c r="J138"/>
  <c r="I120"/>
  <c r="J123"/>
  <c r="I106"/>
  <c r="H85"/>
  <c r="J85"/>
  <c r="J90"/>
  <c r="J65"/>
  <c r="J56"/>
  <c r="J40"/>
  <c r="H17"/>
  <c r="J18"/>
  <c r="J183"/>
  <c r="H194"/>
  <c r="J188"/>
  <c r="I193"/>
  <c r="J193"/>
  <c r="J120"/>
  <c r="I105"/>
  <c r="H106"/>
  <c r="J109"/>
  <c r="J55"/>
  <c r="H13"/>
  <c r="J182"/>
  <c r="H187"/>
  <c r="J101"/>
  <c r="J172"/>
  <c r="J43"/>
  <c r="H73"/>
  <c r="J46"/>
  <c r="J64"/>
  <c r="I63"/>
  <c r="J63"/>
  <c r="J107"/>
  <c r="J175"/>
  <c r="J14"/>
  <c r="I17"/>
  <c r="J17"/>
  <c r="J106"/>
  <c r="H105"/>
  <c r="J105"/>
  <c r="H186"/>
  <c r="J187"/>
  <c r="H72"/>
  <c r="J73"/>
  <c r="I13"/>
  <c r="H197"/>
  <c r="J186"/>
  <c r="J72"/>
  <c r="H12"/>
  <c r="J13"/>
  <c r="I197"/>
  <c r="J197"/>
  <c r="J12"/>
</calcChain>
</file>

<file path=xl/sharedStrings.xml><?xml version="1.0" encoding="utf-8"?>
<sst xmlns="http://schemas.openxmlformats.org/spreadsheetml/2006/main" count="1466" uniqueCount="230">
  <si>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</si>
  <si>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</si>
  <si>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</si>
  <si>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</si>
  <si>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</si>
  <si>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</si>
  <si>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</si>
  <si>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</si>
  <si>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</si>
  <si>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</si>
  <si>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Дорожное хозяйство (дорожные фонды)</t>
  </si>
  <si>
    <t>0409</t>
  </si>
  <si>
    <t xml:space="preserve">    Коммунальное хозяйство</t>
  </si>
  <si>
    <t>0502</t>
  </si>
  <si>
    <t>05 1 03 01000</t>
  </si>
  <si>
    <t xml:space="preserve">        Иные межбюджетные трансферты</t>
  </si>
  <si>
    <t>540</t>
  </si>
  <si>
    <t>30 0 02 01060</t>
  </si>
  <si>
    <t xml:space="preserve">      Субсидии сельским поселениям на сбор и вывоз ТБО</t>
  </si>
  <si>
    <t xml:space="preserve">  Учреждение: Администрация муниципального района "Город Людиново и Людиновский район"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</si>
  <si>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</si>
  <si>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</si>
  <si>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</si>
  <si>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</si>
  <si>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</si>
  <si>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</si>
  <si>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</si>
  <si>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</si>
  <si>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</si>
  <si>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</si>
  <si>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</si>
  <si>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</si>
  <si>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</si>
  <si>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</si>
  <si>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</si>
  <si>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</si>
  <si>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</si>
  <si>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>Итого</t>
  </si>
  <si>
    <t>Бюджет: СП "Деревня Заболотье"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</si>
  <si>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</si>
  <si>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</si>
  <si>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</si>
  <si>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</si>
  <si>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</si>
  <si>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</si>
  <si>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</si>
  <si>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</si>
  <si>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51 0 01 00400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</si>
  <si>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</si>
  <si>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</si>
  <si>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</si>
  <si>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</si>
  <si>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</si>
  <si>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</si>
  <si>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</si>
  <si>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</si>
  <si>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</si>
  <si>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</si>
  <si>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</si>
  <si>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</si>
  <si>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</si>
  <si>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</si>
  <si>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</si>
  <si>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</si>
  <si>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</si>
  <si>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</si>
  <si>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</si>
  <si>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</si>
  <si>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  Предоставление субсидии в целях возмещения затрат по оказанию коммунальных услуг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</si>
  <si>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</si>
  <si>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</si>
  <si>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</si>
  <si>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</si>
  <si>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</si>
  <si>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</si>
  <si>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</si>
  <si>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</si>
  <si>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</si>
  <si>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</si>
  <si>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Содержание детских и спортивных площадок</t>
  </si>
  <si>
    <t>48 0 01 00410</t>
  </si>
  <si>
    <t xml:space="preserve">      Благоустройство сквера Победы д.Войлово</t>
  </si>
  <si>
    <t>48 0 01 00420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</si>
  <si>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</si>
  <si>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</si>
  <si>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</si>
  <si>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</si>
  <si>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</si>
  <si>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</si>
  <si>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</si>
  <si>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</si>
  <si>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</si>
  <si>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</si>
  <si>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</si>
  <si>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</si>
  <si>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</si>
  <si>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</si>
  <si>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</si>
  <si>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</si>
  <si>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</si>
  <si>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</si>
  <si>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</si>
  <si>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</si>
  <si>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</si>
  <si>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</si>
  <si>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</si>
  <si>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</si>
  <si>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</si>
  <si>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</si>
  <si>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</si>
  <si>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</si>
  <si>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</si>
  <si>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 xml:space="preserve">Приложение № 2 к Постановлению </t>
  </si>
  <si>
    <t>администрации СП "Деревня Заболотье"</t>
  </si>
  <si>
    <t>Роспись и изменениями</t>
  </si>
  <si>
    <t>Кассовый расход</t>
  </si>
  <si>
    <t>Исполнение, %</t>
  </si>
  <si>
    <t>0100</t>
  </si>
  <si>
    <t>0123</t>
  </si>
  <si>
    <t>0131</t>
  </si>
  <si>
    <t>19-365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</si>
  <si>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</si>
  <si>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</si>
  <si>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</si>
  <si>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</si>
  <si>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</si>
  <si>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</si>
  <si>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12 0 06 03000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</si>
  <si>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</si>
  <si>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</si>
  <si>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Обустройство летней эстрады д.Войлово</t>
  </si>
  <si>
    <t>48 0 01 00430</t>
  </si>
  <si>
    <t xml:space="preserve">      Обустройство тротуаров, пешеходных дорожек</t>
  </si>
  <si>
    <t>48 0 01 00700</t>
  </si>
  <si>
    <t xml:space="preserve">      Реализацтя проектов развития общественной инфраструктуры муниципальных образований.основанных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</si>
  <si>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</si>
  <si>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</si>
  <si>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</si>
  <si>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</si>
  <si>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</si>
  <si>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</si>
  <si>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    Иные пенсии, социальные доплаты к пенсиям</t>
  </si>
  <si>
    <t>312</t>
  </si>
  <si>
    <t>Общегосударственные вопросы</t>
  </si>
  <si>
    <t>Национальная оборона</t>
  </si>
  <si>
    <t>0200</t>
  </si>
  <si>
    <t>0400</t>
  </si>
  <si>
    <t>Национальная экономика</t>
  </si>
  <si>
    <t>Жилищно-коммунальное хозяйство</t>
  </si>
  <si>
    <t>0500</t>
  </si>
  <si>
    <t>0300</t>
  </si>
  <si>
    <t>0107</t>
  </si>
  <si>
    <t>Обеспечение проведение выборов и референдумов</t>
  </si>
  <si>
    <t>Проведение выборов и референдумов представительных органов муниципального образования</t>
  </si>
  <si>
    <t>Прочая закупка товаров,работ и услуг</t>
  </si>
  <si>
    <t>Текущий ремонт и содержание автомобильных дорог общего пользования (грейдирования дорог)</t>
  </si>
  <si>
    <t>Текущий ремонт и содержание автомобильных дорог общего пользования (текущий ремонт)</t>
  </si>
  <si>
    <t>24 1 03 01020</t>
  </si>
  <si>
    <t>24 1 03 01030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</si>
  <si>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</si>
  <si>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Прочие межбюджетные трансферты общего характера</t>
  </si>
  <si>
    <t>Содействие развитию социально-экономического потенциала</t>
  </si>
  <si>
    <t>Иные межбюджетные трансферты</t>
  </si>
  <si>
    <t>51 0 01 00600</t>
  </si>
  <si>
    <t>Межбюджетные трансферты общего характера бюджетам бюджетной системы Российской Федерации</t>
  </si>
  <si>
    <t>КОСГУ</t>
  </si>
  <si>
    <t>226</t>
  </si>
  <si>
    <t>251</t>
  </si>
  <si>
    <t xml:space="preserve">      Увеличение стоимости горюче-смазочных материалов</t>
  </si>
  <si>
    <t>Увеличение стоимости строительных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</si>
  <si>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</si>
  <si>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</si>
  <si>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228</t>
  </si>
  <si>
    <t>Услуги, работы для целей капитальных вложений</t>
  </si>
  <si>
    <t>Услуги связи</t>
  </si>
  <si>
    <t>221</t>
  </si>
  <si>
    <t>Работы, услуги по содержанию имущества</t>
  </si>
  <si>
    <t>225</t>
  </si>
  <si>
    <t>344</t>
  </si>
  <si>
    <t>346</t>
  </si>
  <si>
    <t>коммунальные услуги</t>
  </si>
  <si>
    <t>увеличение стоимости основных средств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</si>
  <si>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9 месяцев 2020 года
(в рублях)
</t>
  </si>
  <si>
    <t>36218,26</t>
  </si>
  <si>
    <t>61916</t>
  </si>
  <si>
    <t>0412</t>
  </si>
  <si>
    <t>38014S6240</t>
  </si>
  <si>
    <t>59 0 00 00560</t>
  </si>
  <si>
    <t xml:space="preserve">    Другие вопросы в области национальной экономики</t>
  </si>
  <si>
    <t xml:space="preserve">      Реализация мероприятий в области кадастровых работ, за исключением комплексных кадастровых работ</t>
  </si>
  <si>
    <t>Стимулирование муниципальных образований Калужской области-победителей регионального этапа Всероссийского конкурса "Лучшая муниципальная практика"</t>
  </si>
  <si>
    <t>Прочая закупка товаров, работ и услуг</t>
  </si>
  <si>
    <t>0056</t>
  </si>
  <si>
    <t>Национальная безопастность, правохранительная деятельность</t>
  </si>
  <si>
    <t>№51 от 21 октября 2020 года</t>
  </si>
  <si>
    <t>другие вопросы в области национальной безопастности</t>
  </si>
  <si>
    <t>Реализация мероприятий в области кадастровых работ, за исключением комплексных кадастровых работ</t>
  </si>
  <si>
    <t>38 0 14 S6240</t>
  </si>
  <si>
    <t xml:space="preserve">   Прочая закупка товаров, работ и услуг</t>
  </si>
  <si>
    <t>51 0 01 00200</t>
  </si>
  <si>
    <t xml:space="preserve">  Обеспечение комплексного развития сельских территорий</t>
  </si>
  <si>
    <t xml:space="preserve">  Прочая закупка товаров, работ и услуг</t>
  </si>
  <si>
    <t>48 3 01 L5760</t>
  </si>
  <si>
    <t>20-55760-00000-02000</t>
  </si>
  <si>
    <t>Уплата прочих налогов, сборов</t>
  </si>
  <si>
    <t xml:space="preserve"> Прочая закупка товаров, работ и услуг</t>
  </si>
  <si>
    <t>транспортные услуги</t>
  </si>
  <si>
    <t>центральный аппарат (муниципальные служащие)</t>
  </si>
  <si>
    <t>51 0 01 00410</t>
  </si>
  <si>
    <t>51 0 01 00420</t>
  </si>
  <si>
    <t>центральный аппарат (прочие работники)</t>
  </si>
  <si>
    <t>увеличение стоимости продуктов питания</t>
  </si>
  <si>
    <t>46179,93</t>
  </si>
  <si>
    <t xml:space="preserve">   Услуги, работы для целей капитальных вложений</t>
  </si>
  <si>
    <t>Увеличение стоимости материальных запасов для целей капитальных вложений</t>
  </si>
  <si>
    <t xml:space="preserve">   Увеличение стоимости основных средств</t>
  </si>
  <si>
    <t>51 0 21 01300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</si>
  <si>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  1 полугодие 2022 год
(в рублях)
</t>
  </si>
  <si>
    <t>209642,66</t>
  </si>
  <si>
    <t>Прочая закупка товаров, работ и услуг</t>
  </si>
  <si>
    <t>0504</t>
  </si>
  <si>
    <t>0505</t>
  </si>
  <si>
    <t>0506</t>
  </si>
  <si>
    <t>0507</t>
  </si>
  <si>
    <t>0508</t>
  </si>
  <si>
    <t xml:space="preserve"> Реализация проектов развития общественной инфраструктуры муниципальных образований.основанных на местных инициативах</t>
  </si>
  <si>
    <t xml:space="preserve"> 51 0 21 00240 </t>
  </si>
  <si>
    <t xml:space="preserve">     Прочая закупка товаров, работ и услуг</t>
  </si>
  <si>
    <t xml:space="preserve">51 0 21 00240 </t>
  </si>
  <si>
    <t>№26от 11 июля 2022 года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</si>
</sst>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 Cyr"/>
      <family val="2"/>
    </font>
    <font>
      <b/>
      <sz val="14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8"/>
      <color rgb="FF000000"/>
      <name val="Arial Cyr"/>
      <family val="2"/>
    </font>
    <font>
      <b/>
      <sz val="12"/>
      <color rgb="FF00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/>
    <xf numFmtId="0" fontId="2" fillId="0" borderId="0"/>
    <xf numFmtId="0" fontId="3" fillId="0" borderId="0"/>
    <xf numFmtId="0" fontId="3" fillId="0" borderId="0"/>
    <xf numFmtId="0" fontId="1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3"/>
    <xf numFmtId="0" fontId="3" fillId="0" borderId="1">
      <alignment horizontal="center" vertical="center" wrapText="1"/>
    </xf>
    <xf numFmtId="0" fontId="3" fillId="0" borderId="2"/>
    <xf numFmtId="0" fontId="3" fillId="0" borderId="1">
      <alignment horizontal="center" vertical="center" shrinkToFit="1"/>
    </xf>
    <xf numFmtId="0" fontId="3" fillId="2" borderId="4"/>
    <xf numFmtId="0" fontId="2" fillId="0" borderId="1">
      <alignment horizontal="left"/>
    </xf>
    <xf numFmtId="4" fontId="2" fillId="3" borderId="1">
      <alignment horizontal="right" vertical="top" shrinkToFit="1"/>
    </xf>
    <xf numFmtId="0" fontId="3" fillId="2" borderId="5"/>
    <xf numFmtId="0" fontId="3" fillId="0" borderId="4"/>
    <xf numFmtId="0" fontId="3" fillId="0" borderId="0">
      <alignment horizontal="left" wrapText="1"/>
    </xf>
    <xf numFmtId="0" fontId="3" fillId="0" borderId="1">
      <alignment horizontal="left" vertical="top" wrapText="1"/>
    </xf>
    <xf numFmtId="4" fontId="3" fillId="4" borderId="1">
      <alignment horizontal="right" vertical="top" shrinkToFit="1"/>
    </xf>
    <xf numFmtId="0" fontId="3" fillId="2" borderId="5">
      <alignment horizontal="center"/>
    </xf>
    <xf numFmtId="0" fontId="3" fillId="2" borderId="0">
      <alignment horizontal="center"/>
    </xf>
    <xf numFmtId="4" fontId="3" fillId="0" borderId="1">
      <alignment horizontal="right" vertical="top" shrinkToFit="1"/>
    </xf>
    <xf numFmtId="0" fontId="2" fillId="0" borderId="1">
      <alignment horizontal="left" vertical="top" wrapText="1"/>
    </xf>
    <xf numFmtId="0" fontId="3" fillId="2" borderId="0">
      <alignment horizontal="left"/>
    </xf>
    <xf numFmtId="4" fontId="3" fillId="0" borderId="2">
      <alignment horizontal="right" shrinkToFit="1"/>
    </xf>
    <xf numFmtId="4" fontId="3" fillId="0" borderId="0">
      <alignment horizontal="right" shrinkToFit="1"/>
    </xf>
    <xf numFmtId="0" fontId="3" fillId="2" borderId="4">
      <alignment horizontal="center"/>
    </xf>
  </cellStyleXfs>
  <cellXfs count="163">
    <xf numFmtId="0" fontId="0" fillId="0" borderId="0" xfId="0"/>
    <xf numFmtId="0" fontId="0" fillId="0" borderId="0" xfId="0" applyProtection="1">
      <protection locked="0"/>
    </xf>
    <xf numFmtId="0" fontId="3" fillId="0" borderId="0" xfId="11" applyNumberFormat="1" applyProtection="1"/>
    <xf numFmtId="0" fontId="3" fillId="0" borderId="0" xfId="14" applyNumberFormat="1" applyProtection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10" applyNumberFormat="1" applyFont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49" fontId="8" fillId="6" borderId="1" xfId="26" applyNumberFormat="1" applyFont="1" applyFill="1" applyAlignment="1" applyProtection="1">
      <alignment horizontal="center" vertical="center" wrapText="1"/>
    </xf>
    <xf numFmtId="49" fontId="8" fillId="6" borderId="1" xfId="26" quotePrefix="1" applyNumberFormat="1" applyFont="1" applyFill="1" applyAlignment="1" applyProtection="1">
      <alignment horizontal="center" vertical="center" wrapText="1"/>
    </xf>
    <xf numFmtId="2" fontId="8" fillId="6" borderId="1" xfId="30" applyNumberFormat="1" applyFont="1" applyFill="1" applyAlignment="1" applyProtection="1">
      <alignment horizontal="center" vertical="center" shrinkToFit="1"/>
    </xf>
    <xf numFmtId="0" fontId="8" fillId="5" borderId="1" xfId="26" quotePrefix="1" applyNumberFormat="1" applyFont="1" applyFill="1" applyProtection="1">
      <alignment horizontal="left" vertical="top" wrapText="1"/>
    </xf>
    <xf numFmtId="0" fontId="8" fillId="5" borderId="1" xfId="26" applyNumberFormat="1" applyFont="1" applyFill="1" applyProtection="1">
      <alignment horizontal="left" vertical="top" wrapText="1"/>
    </xf>
    <xf numFmtId="0" fontId="8" fillId="5" borderId="1" xfId="26" quotePrefix="1" applyNumberFormat="1" applyFont="1" applyFill="1" applyAlignment="1" applyProtection="1">
      <alignment horizontal="center" vertical="center" wrapText="1"/>
    </xf>
    <xf numFmtId="49" fontId="8" fillId="6" borderId="1" xfId="26" applyNumberFormat="1" applyFont="1" applyFill="1" applyAlignment="1" applyProtection="1">
      <alignment horizontal="left" vertical="center" wrapText="1"/>
    </xf>
    <xf numFmtId="49" fontId="8" fillId="6" borderId="1" xfId="26" quotePrefix="1" applyNumberFormat="1" applyFont="1" applyFill="1" applyAlignment="1" applyProtection="1">
      <alignment horizontal="left" vertical="center" wrapText="1"/>
    </xf>
    <xf numFmtId="2" fontId="8" fillId="6" borderId="1" xfId="30" applyNumberFormat="1" applyFont="1" applyFill="1" applyAlignment="1" applyProtection="1">
      <alignment horizontal="right" vertical="center" shrinkToFit="1"/>
    </xf>
    <xf numFmtId="0" fontId="8" fillId="7" borderId="1" xfId="26" quotePrefix="1" applyNumberFormat="1" applyFont="1" applyFill="1" applyAlignment="1" applyProtection="1">
      <alignment horizontal="center" vertical="center" wrapText="1"/>
    </xf>
    <xf numFmtId="0" fontId="8" fillId="7" borderId="1" xfId="26" applyNumberFormat="1" applyFont="1" applyFill="1" applyAlignment="1" applyProtection="1">
      <alignment horizontal="center" vertical="center" wrapText="1"/>
    </xf>
    <xf numFmtId="4" fontId="8" fillId="7" borderId="1" xfId="27" applyNumberFormat="1" applyFont="1" applyFill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top" wrapText="1"/>
    </xf>
    <xf numFmtId="0" fontId="8" fillId="8" borderId="1" xfId="26" quotePrefix="1" applyNumberFormat="1" applyFont="1" applyFill="1" applyAlignment="1" applyProtection="1">
      <alignment horizontal="center" vertical="center" wrapText="1"/>
    </xf>
    <xf numFmtId="0" fontId="8" fillId="8" borderId="1" xfId="26" applyNumberFormat="1" applyFont="1" applyFill="1" applyAlignment="1" applyProtection="1">
      <alignment horizontal="center" vertical="center" wrapText="1"/>
    </xf>
    <xf numFmtId="4" fontId="8" fillId="8" borderId="1" xfId="27" applyNumberFormat="1" applyFont="1" applyFill="1" applyAlignment="1" applyProtection="1">
      <alignment horizontal="center" vertical="center" shrinkToFit="1"/>
    </xf>
    <xf numFmtId="0" fontId="9" fillId="0" borderId="1" xfId="26" quotePrefix="1" applyNumberFormat="1" applyFont="1" applyAlignment="1" applyProtection="1">
      <alignment horizontal="center" vertical="center" wrapText="1"/>
    </xf>
    <xf numFmtId="0" fontId="9" fillId="0" borderId="1" xfId="26" applyNumberFormat="1" applyFont="1" applyAlignment="1" applyProtection="1">
      <alignment horizontal="center" vertical="center" wrapText="1"/>
    </xf>
    <xf numFmtId="4" fontId="9" fillId="4" borderId="1" xfId="27" applyNumberFormat="1" applyFont="1" applyAlignment="1" applyProtection="1">
      <alignment horizontal="center" vertical="center" shrinkToFit="1"/>
    </xf>
    <xf numFmtId="0" fontId="8" fillId="9" borderId="1" xfId="26" applyNumberFormat="1" applyFont="1" applyFill="1" applyAlignment="1" applyProtection="1">
      <alignment horizontal="center" vertical="center" wrapText="1"/>
    </xf>
    <xf numFmtId="0" fontId="8" fillId="9" borderId="1" xfId="26" quotePrefix="1" applyNumberFormat="1" applyFont="1" applyFill="1" applyAlignment="1" applyProtection="1">
      <alignment horizontal="center" vertical="center" wrapText="1"/>
    </xf>
    <xf numFmtId="49" fontId="8" fillId="9" borderId="1" xfId="26" applyNumberFormat="1" applyFont="1" applyFill="1" applyAlignment="1" applyProtection="1">
      <alignment horizontal="left" vertical="center" wrapText="1"/>
    </xf>
    <xf numFmtId="4" fontId="8" fillId="9" borderId="1" xfId="27" applyNumberFormat="1" applyFont="1" applyFill="1" applyAlignment="1" applyProtection="1">
      <alignment horizontal="center" vertical="center" shrinkToFit="1"/>
    </xf>
    <xf numFmtId="0" fontId="10" fillId="0" borderId="1" xfId="26" quotePrefix="1" applyNumberFormat="1" applyFont="1" applyAlignment="1" applyProtection="1">
      <alignment horizontal="center" vertical="top" wrapText="1"/>
    </xf>
    <xf numFmtId="0" fontId="10" fillId="0" borderId="1" xfId="26" quotePrefix="1" applyNumberFormat="1" applyFont="1" applyProtection="1">
      <alignment horizontal="left" vertical="top" wrapText="1"/>
    </xf>
    <xf numFmtId="0" fontId="10" fillId="0" borderId="1" xfId="26" applyNumberFormat="1" applyFont="1" applyProtection="1">
      <alignment horizontal="left" vertical="top" wrapText="1"/>
    </xf>
    <xf numFmtId="4" fontId="10" fillId="4" borderId="1" xfId="27" applyNumberFormat="1" applyFont="1" applyProtection="1">
      <alignment horizontal="right" vertical="top" shrinkToFit="1"/>
    </xf>
    <xf numFmtId="4" fontId="8" fillId="4" borderId="1" xfId="27" applyNumberFormat="1" applyFont="1" applyAlignment="1" applyProtection="1">
      <alignment horizontal="center" vertical="center" shrinkToFit="1"/>
    </xf>
    <xf numFmtId="0" fontId="8" fillId="5" borderId="1" xfId="26" quotePrefix="1" applyNumberFormat="1" applyFont="1" applyFill="1" applyAlignment="1" applyProtection="1">
      <alignment horizontal="center" vertical="top" wrapText="1"/>
    </xf>
    <xf numFmtId="0" fontId="10" fillId="5" borderId="1" xfId="26" quotePrefix="1" applyNumberFormat="1" applyFont="1" applyFill="1" applyProtection="1">
      <alignment horizontal="left" vertical="top" wrapText="1"/>
    </xf>
    <xf numFmtId="0" fontId="10" fillId="5" borderId="1" xfId="26" applyNumberFormat="1" applyFont="1" applyFill="1" applyProtection="1">
      <alignment horizontal="left" vertical="top" wrapText="1"/>
    </xf>
    <xf numFmtId="4" fontId="10" fillId="5" borderId="1" xfId="27" applyNumberFormat="1" applyFont="1" applyFill="1" applyProtection="1">
      <alignment horizontal="right" vertical="top" shrinkToFit="1"/>
    </xf>
    <xf numFmtId="4" fontId="8" fillId="5" borderId="1" xfId="27" applyNumberFormat="1" applyFont="1" applyFill="1" applyAlignment="1" applyProtection="1">
      <alignment horizontal="center" vertical="center" shrinkToFit="1"/>
    </xf>
    <xf numFmtId="0" fontId="10" fillId="5" borderId="1" xfId="26" quotePrefix="1" applyNumberFormat="1" applyFont="1" applyFill="1" applyAlignment="1" applyProtection="1">
      <alignment horizontal="center" vertical="top" wrapText="1"/>
    </xf>
    <xf numFmtId="4" fontId="10" fillId="5" borderId="1" xfId="30" applyNumberFormat="1" applyFont="1" applyFill="1" applyProtection="1">
      <alignment horizontal="right" vertical="top" shrinkToFit="1"/>
    </xf>
    <xf numFmtId="4" fontId="8" fillId="5" borderId="1" xfId="30" applyNumberFormat="1" applyFont="1" applyFill="1" applyAlignment="1" applyProtection="1">
      <alignment horizontal="center" vertical="center" shrinkToFit="1"/>
    </xf>
    <xf numFmtId="0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quotePrefix="1" applyNumberFormat="1" applyFont="1" applyFill="1" applyProtection="1">
      <alignment horizontal="left" vertical="top" wrapText="1"/>
    </xf>
    <xf numFmtId="49" fontId="10" fillId="5" borderId="1" xfId="26" applyNumberFormat="1" applyFont="1" applyFill="1" applyProtection="1">
      <alignment horizontal="left" vertical="top" wrapText="1"/>
    </xf>
    <xf numFmtId="49" fontId="8" fillId="5" borderId="1" xfId="30" applyNumberFormat="1" applyFont="1" applyFill="1" applyAlignment="1" applyProtection="1">
      <alignment horizontal="center" vertical="center" shrinkToFit="1"/>
    </xf>
    <xf numFmtId="4" fontId="10" fillId="10" borderId="1" xfId="27" applyNumberFormat="1" applyFont="1" applyFill="1" applyProtection="1">
      <alignment horizontal="right" vertical="top" shrinkToFit="1"/>
    </xf>
    <xf numFmtId="4" fontId="8" fillId="10" borderId="1" xfId="27" applyNumberFormat="1" applyFont="1" applyFill="1" applyAlignment="1" applyProtection="1">
      <alignment horizontal="center" vertical="center" shrinkToFit="1"/>
    </xf>
    <xf numFmtId="4" fontId="10" fillId="10" borderId="1" xfId="30" applyNumberFormat="1" applyFont="1" applyFill="1" applyProtection="1">
      <alignment horizontal="right" vertical="top" shrinkToFit="1"/>
    </xf>
    <xf numFmtId="4" fontId="10" fillId="0" borderId="1" xfId="30" applyNumberFormat="1" applyFont="1" applyProtection="1">
      <alignment horizontal="right" vertical="top" shrinkToFit="1"/>
    </xf>
    <xf numFmtId="4" fontId="8" fillId="0" borderId="1" xfId="30" applyNumberFormat="1" applyFont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center" wrapText="1"/>
    </xf>
    <xf numFmtId="4" fontId="8" fillId="5" borderId="1" xfId="27" applyNumberFormat="1" applyFont="1" applyFill="1" applyProtection="1">
      <alignment horizontal="right" vertical="top" shrinkToFit="1"/>
    </xf>
    <xf numFmtId="0" fontId="8" fillId="0" borderId="1" xfId="26" quotePrefix="1" applyNumberFormat="1" applyFont="1" applyAlignment="1" applyProtection="1">
      <alignment horizontal="center" vertical="top" wrapText="1"/>
    </xf>
    <xf numFmtId="0" fontId="8" fillId="11" borderId="1" xfId="26" quotePrefix="1" applyNumberFormat="1" applyFont="1" applyFill="1" applyAlignment="1" applyProtection="1">
      <alignment horizontal="center" vertical="center" wrapText="1"/>
    </xf>
    <xf numFmtId="0" fontId="8" fillId="11" borderId="1" xfId="26" applyNumberFormat="1" applyFont="1" applyFill="1" applyAlignment="1" applyProtection="1">
      <alignment horizontal="center" vertical="center" wrapText="1"/>
    </xf>
    <xf numFmtId="0" fontId="8" fillId="0" borderId="1" xfId="26" applyNumberFormat="1" applyFont="1" applyAlignment="1" applyProtection="1">
      <alignment horizontal="center" vertical="top" wrapText="1"/>
    </xf>
    <xf numFmtId="49" fontId="10" fillId="0" borderId="1" xfId="26" applyNumberFormat="1" applyFont="1" applyProtection="1">
      <alignment horizontal="left" vertical="top" wrapText="1"/>
    </xf>
    <xf numFmtId="0" fontId="10" fillId="0" borderId="1" xfId="26" applyNumberFormat="1" applyFont="1" applyAlignment="1" applyProtection="1">
      <alignment horizontal="center" vertical="top" wrapText="1"/>
    </xf>
    <xf numFmtId="0" fontId="8" fillId="9" borderId="1" xfId="26" quotePrefix="1" applyNumberFormat="1" applyFont="1" applyFill="1" applyAlignment="1" applyProtection="1">
      <alignment horizontal="center" vertical="top" wrapText="1"/>
    </xf>
    <xf numFmtId="0" fontId="8" fillId="9" borderId="1" xfId="26" applyNumberFormat="1" applyFont="1" applyFill="1" applyAlignment="1" applyProtection="1">
      <alignment horizontal="center" vertical="top" wrapText="1"/>
    </xf>
    <xf numFmtId="4" fontId="8" fillId="9" borderId="1" xfId="27" applyNumberFormat="1" applyFont="1" applyFill="1" applyAlignment="1" applyProtection="1">
      <alignment horizontal="center" vertical="top" shrinkToFit="1"/>
    </xf>
    <xf numFmtId="0" fontId="10" fillId="6" borderId="1" xfId="26" quotePrefix="1" applyNumberFormat="1" applyFont="1" applyFill="1" applyProtection="1">
      <alignment horizontal="left" vertical="top" wrapText="1"/>
    </xf>
    <xf numFmtId="0" fontId="10" fillId="6" borderId="1" xfId="26" applyNumberFormat="1" applyFont="1" applyFill="1" applyProtection="1">
      <alignment horizontal="left" vertical="top" wrapText="1"/>
    </xf>
    <xf numFmtId="4" fontId="8" fillId="6" borderId="1" xfId="27" applyNumberFormat="1" applyFont="1" applyFill="1" applyProtection="1">
      <alignment horizontal="right" vertical="top" shrinkToFit="1"/>
    </xf>
    <xf numFmtId="0" fontId="8" fillId="6" borderId="1" xfId="26" quotePrefix="1" applyNumberFormat="1" applyFont="1" applyFill="1" applyAlignment="1" applyProtection="1">
      <alignment horizontal="center" vertical="top" wrapText="1"/>
    </xf>
    <xf numFmtId="49" fontId="10" fillId="6" borderId="1" xfId="26" applyNumberFormat="1" applyFont="1" applyFill="1" applyProtection="1">
      <alignment horizontal="left" vertical="top" wrapText="1"/>
    </xf>
    <xf numFmtId="0" fontId="8" fillId="9" borderId="1" xfId="26" quotePrefix="1" applyNumberFormat="1" applyFont="1" applyFill="1" applyProtection="1">
      <alignment horizontal="left" vertical="top" wrapText="1"/>
    </xf>
    <xf numFmtId="0" fontId="8" fillId="9" borderId="1" xfId="26" applyNumberFormat="1" applyFont="1" applyFill="1" applyProtection="1">
      <alignment horizontal="left" vertical="top" wrapText="1"/>
    </xf>
    <xf numFmtId="4" fontId="8" fillId="9" borderId="1" xfId="27" applyNumberFormat="1" applyFont="1" applyFill="1" applyProtection="1">
      <alignment horizontal="right" vertical="top" shrinkToFit="1"/>
    </xf>
    <xf numFmtId="0" fontId="8" fillId="0" borderId="1" xfId="21" applyNumberFormat="1" applyFont="1" applyAlignment="1" applyProtection="1">
      <alignment horizontal="center" vertical="center"/>
    </xf>
    <xf numFmtId="4" fontId="8" fillId="3" borderId="1" xfId="22" applyNumberFormat="1" applyFont="1" applyAlignment="1" applyProtection="1">
      <alignment horizontal="center" vertical="center" shrinkToFit="1"/>
    </xf>
    <xf numFmtId="0" fontId="11" fillId="0" borderId="1" xfId="19" applyNumberFormat="1" applyFont="1" applyProtection="1">
      <alignment horizontal="center" vertical="center" shrinkToFit="1"/>
    </xf>
    <xf numFmtId="0" fontId="12" fillId="0" borderId="1" xfId="19" applyNumberFormat="1" applyFont="1" applyAlignment="1" applyProtection="1">
      <alignment horizontal="center" vertical="center" shrinkToFit="1"/>
    </xf>
    <xf numFmtId="0" fontId="3" fillId="0" borderId="0" xfId="15" applyNumberFormat="1" applyProtection="1">
      <alignment horizontal="right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2" fontId="10" fillId="5" borderId="1" xfId="30" applyNumberFormat="1" applyFont="1" applyFill="1" applyProtection="1">
      <alignment horizontal="right" vertical="top" shrinkToFit="1"/>
    </xf>
    <xf numFmtId="49" fontId="10" fillId="5" borderId="1" xfId="30" applyNumberFormat="1" applyFont="1" applyFill="1" applyProtection="1">
      <alignment horizontal="right" vertical="top" shrinkToFit="1"/>
    </xf>
    <xf numFmtId="4" fontId="10" fillId="6" borderId="1" xfId="27" applyNumberFormat="1" applyFont="1" applyFill="1" applyProtection="1">
      <alignment horizontal="right" vertical="top" shrinkToFit="1"/>
    </xf>
    <xf numFmtId="0" fontId="10" fillId="11" borderId="1" xfId="26" quotePrefix="1" applyNumberFormat="1" applyFont="1" applyFill="1" applyProtection="1">
      <alignment horizontal="left" vertical="top" wrapText="1"/>
    </xf>
    <xf numFmtId="49" fontId="10" fillId="11" borderId="1" xfId="26" applyNumberFormat="1" applyFont="1" applyFill="1" applyProtection="1">
      <alignment horizontal="left" vertical="top" wrapText="1"/>
    </xf>
    <xf numFmtId="0" fontId="10" fillId="11" borderId="1" xfId="26" applyNumberFormat="1" applyFont="1" applyFill="1" applyProtection="1">
      <alignment horizontal="left" vertical="top" wrapText="1"/>
    </xf>
    <xf numFmtId="4" fontId="10" fillId="11" borderId="1" xfId="30" applyNumberFormat="1" applyFont="1" applyFill="1" applyProtection="1">
      <alignment horizontal="right" vertical="top" shrinkToFit="1"/>
    </xf>
    <xf numFmtId="4" fontId="8" fillId="11" borderId="1" xfId="30" applyNumberFormat="1" applyFont="1" applyFill="1" applyAlignment="1" applyProtection="1">
      <alignment horizontal="center" vertical="center" shrinkToFit="1"/>
    </xf>
    <xf numFmtId="0" fontId="8" fillId="11" borderId="1" xfId="26" quotePrefix="1" applyNumberFormat="1" applyFont="1" applyFill="1" applyAlignment="1" applyProtection="1">
      <alignment horizontal="center" vertical="top" wrapText="1"/>
    </xf>
    <xf numFmtId="4" fontId="8" fillId="6" borderId="1" xfId="27" applyNumberFormat="1" applyFont="1" applyFill="1" applyAlignment="1" applyProtection="1">
      <alignment horizontal="center" vertical="center" shrinkToFit="1"/>
    </xf>
    <xf numFmtId="4" fontId="10" fillId="12" borderId="1" xfId="27" applyNumberFormat="1" applyFont="1" applyFill="1" applyProtection="1">
      <alignment horizontal="right" vertical="top" shrinkToFit="1"/>
    </xf>
    <xf numFmtId="4" fontId="8" fillId="10" borderId="1" xfId="30" applyNumberFormat="1" applyFont="1" applyFill="1" applyAlignment="1" applyProtection="1">
      <alignment horizontal="center" vertical="center" shrinkToFit="1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0" fontId="3" fillId="0" borderId="0" xfId="15" applyNumberFormat="1" applyProtection="1">
      <alignment horizontal="right"/>
    </xf>
    <xf numFmtId="4" fontId="10" fillId="13" borderId="1" xfId="27" applyNumberFormat="1" applyFont="1" applyFill="1" applyProtection="1">
      <alignment horizontal="right" vertical="top" shrinkToFit="1"/>
    </xf>
    <xf numFmtId="0" fontId="8" fillId="5" borderId="1" xfId="26" applyNumberFormat="1" applyFont="1" applyFill="1" applyAlignment="1" applyProtection="1">
      <alignment horizontal="center" vertical="top" wrapText="1"/>
    </xf>
    <xf numFmtId="4" fontId="10" fillId="13" borderId="1" xfId="30" applyNumberFormat="1" applyFont="1" applyFill="1" applyProtection="1">
      <alignment horizontal="right" vertical="top" shrinkToFit="1"/>
    </xf>
    <xf numFmtId="4" fontId="10" fillId="11" borderId="1" xfId="26" quotePrefix="1" applyNumberFormat="1" applyFont="1" applyFill="1" applyAlignment="1" applyProtection="1">
      <alignment horizontal="center" vertical="top" wrapText="1"/>
    </xf>
    <xf numFmtId="0" fontId="13" fillId="0" borderId="0" xfId="10" applyNumberFormat="1" applyFont="1" applyAlignment="1" applyProtection="1">
      <alignment horizontal="center" vertical="top" wrapText="1"/>
    </xf>
    <xf numFmtId="0" fontId="11" fillId="0" borderId="1" xfId="19" applyNumberFormat="1" applyFont="1" applyAlignment="1" applyProtection="1">
      <alignment horizontal="center" vertical="center" shrinkToFit="1"/>
    </xf>
    <xf numFmtId="4" fontId="10" fillId="10" borderId="1" xfId="27" applyNumberFormat="1" applyFont="1" applyFill="1" applyAlignment="1" applyProtection="1">
      <alignment horizontal="center" vertical="top" shrinkToFit="1"/>
    </xf>
    <xf numFmtId="4" fontId="10" fillId="5" borderId="1" xfId="27" applyNumberFormat="1" applyFont="1" applyFill="1" applyAlignment="1" applyProtection="1">
      <alignment horizontal="center" vertical="top" shrinkToFit="1"/>
    </xf>
    <xf numFmtId="4" fontId="10" fillId="5" borderId="1" xfId="30" applyNumberFormat="1" applyFont="1" applyFill="1" applyAlignment="1" applyProtection="1">
      <alignment horizontal="center" vertical="top" shrinkToFit="1"/>
    </xf>
    <xf numFmtId="4" fontId="10" fillId="14" borderId="1" xfId="30" applyNumberFormat="1" applyFont="1" applyFill="1" applyAlignment="1" applyProtection="1">
      <alignment horizontal="center" vertical="top" shrinkToFit="1"/>
    </xf>
    <xf numFmtId="2" fontId="10" fillId="5" borderId="1" xfId="30" applyNumberFormat="1" applyFont="1" applyFill="1" applyAlignment="1" applyProtection="1">
      <alignment horizontal="center" vertical="top" shrinkToFit="1"/>
    </xf>
    <xf numFmtId="4" fontId="10" fillId="6" borderId="1" xfId="27" applyNumberFormat="1" applyFont="1" applyFill="1" applyAlignment="1" applyProtection="1">
      <alignment horizontal="center" vertical="top" shrinkToFit="1"/>
    </xf>
    <xf numFmtId="4" fontId="10" fillId="10" borderId="1" xfId="30" applyNumberFormat="1" applyFont="1" applyFill="1" applyAlignment="1" applyProtection="1">
      <alignment horizontal="center" vertical="top" shrinkToFit="1"/>
    </xf>
    <xf numFmtId="4" fontId="10" fillId="0" borderId="1" xfId="30" applyNumberFormat="1" applyFont="1" applyAlignment="1" applyProtection="1">
      <alignment horizontal="center" vertical="top" shrinkToFit="1"/>
    </xf>
    <xf numFmtId="4" fontId="8" fillId="5" borderId="1" xfId="27" applyNumberFormat="1" applyFont="1" applyFill="1" applyAlignment="1" applyProtection="1">
      <alignment horizontal="center" vertical="top" shrinkToFit="1"/>
    </xf>
    <xf numFmtId="4" fontId="10" fillId="15" borderId="1" xfId="27" applyNumberFormat="1" applyFont="1" applyFill="1" applyAlignment="1" applyProtection="1">
      <alignment horizontal="center" vertical="top" shrinkToFit="1"/>
    </xf>
    <xf numFmtId="4" fontId="10" fillId="15" borderId="1" xfId="30" applyNumberFormat="1" applyFont="1" applyFill="1" applyAlignment="1" applyProtection="1">
      <alignment horizontal="center" vertical="top" shrinkToFit="1"/>
    </xf>
    <xf numFmtId="4" fontId="10" fillId="4" borderId="1" xfId="27" applyNumberFormat="1" applyFont="1" applyAlignment="1" applyProtection="1">
      <alignment horizontal="center" vertical="top" shrinkToFit="1"/>
    </xf>
    <xf numFmtId="4" fontId="8" fillId="6" borderId="1" xfId="27" applyNumberFormat="1" applyFont="1" applyFill="1" applyAlignment="1" applyProtection="1">
      <alignment horizontal="center" vertical="top" shrinkToFit="1"/>
    </xf>
    <xf numFmtId="0" fontId="10" fillId="6" borderId="1" xfId="26" quotePrefix="1" applyNumberFormat="1" applyFont="1" applyFill="1" applyAlignment="1" applyProtection="1">
      <alignment horizontal="center" vertical="top" wrapText="1"/>
    </xf>
    <xf numFmtId="0" fontId="10" fillId="6" borderId="1" xfId="26" applyNumberFormat="1" applyFont="1" applyFill="1" applyAlignment="1" applyProtection="1">
      <alignment horizontal="center" vertical="top" wrapText="1"/>
    </xf>
    <xf numFmtId="49" fontId="10" fillId="11" borderId="1" xfId="26" applyNumberFormat="1" applyFont="1" applyFill="1" applyAlignment="1" applyProtection="1">
      <alignment horizontal="center" vertical="top" wrapText="1"/>
    </xf>
    <xf numFmtId="0" fontId="10" fillId="11" borderId="1" xfId="26" applyNumberFormat="1" applyFont="1" applyFill="1" applyAlignment="1" applyProtection="1">
      <alignment horizontal="center" vertical="top" wrapText="1"/>
    </xf>
    <xf numFmtId="0" fontId="10" fillId="11" borderId="1" xfId="26" quotePrefix="1" applyNumberFormat="1" applyFont="1" applyFill="1" applyAlignment="1" applyProtection="1">
      <alignment horizontal="center" vertical="top" wrapText="1"/>
    </xf>
    <xf numFmtId="49" fontId="10" fillId="0" borderId="1" xfId="26" applyNumberFormat="1" applyFont="1" applyAlignment="1" applyProtection="1">
      <alignment horizontal="center" vertical="top" wrapText="1"/>
    </xf>
    <xf numFmtId="49" fontId="10" fillId="6" borderId="1" xfId="26" applyNumberFormat="1" applyFont="1" applyFill="1" applyAlignment="1" applyProtection="1">
      <alignment horizontal="center" vertical="top" wrapText="1"/>
    </xf>
    <xf numFmtId="4" fontId="10" fillId="6" borderId="1" xfId="30" applyNumberFormat="1" applyFont="1" applyFill="1" applyAlignment="1" applyProtection="1">
      <alignment horizontal="center" vertical="top" shrinkToFit="1"/>
    </xf>
    <xf numFmtId="0" fontId="8" fillId="5" borderId="1" xfId="26" applyNumberFormat="1" applyFont="1" applyFill="1" applyAlignment="1" applyProtection="1">
      <alignment horizontal="center" vertical="center" wrapText="1"/>
    </xf>
    <xf numFmtId="0" fontId="8" fillId="6" borderId="1" xfId="26" quotePrefix="1" applyNumberFormat="1" applyFont="1" applyFill="1" applyAlignment="1" applyProtection="1">
      <alignment horizontal="center" vertical="center" wrapText="1"/>
    </xf>
    <xf numFmtId="0" fontId="10" fillId="5" borderId="1" xfId="22" quotePrefix="1" applyNumberFormat="1" applyFont="1" applyFill="1" applyAlignment="1" applyProtection="1">
      <alignment horizontal="center" vertical="top" wrapText="1"/>
    </xf>
    <xf numFmtId="0" fontId="10" fillId="5" borderId="1" xfId="22" applyNumberFormat="1" applyFont="1" applyFill="1" applyAlignment="1" applyProtection="1">
      <alignment horizontal="center" vertical="top" wrapText="1"/>
    </xf>
    <xf numFmtId="0" fontId="8" fillId="6" borderId="1" xfId="26" quotePrefix="1" applyNumberFormat="1" applyFont="1" applyFill="1" applyProtection="1">
      <alignment horizontal="left" vertical="top" wrapText="1"/>
    </xf>
    <xf numFmtId="4" fontId="10" fillId="16" borderId="1" xfId="27" applyNumberFormat="1" applyFont="1" applyFill="1" applyAlignment="1" applyProtection="1">
      <alignment horizontal="center" vertical="top" shrinkToFit="1"/>
    </xf>
    <xf numFmtId="4" fontId="10" fillId="16" borderId="1" xfId="30" applyNumberFormat="1" applyFont="1" applyFill="1" applyAlignment="1" applyProtection="1">
      <alignment horizontal="center" vertical="top" shrinkToFit="1"/>
    </xf>
    <xf numFmtId="0" fontId="0" fillId="5" borderId="0" xfId="0" applyFill="1" applyBorder="1" applyProtection="1">
      <protection locked="0"/>
    </xf>
    <xf numFmtId="49" fontId="0" fillId="5" borderId="0" xfId="0" applyNumberFormat="1" applyFill="1" applyBorder="1" applyProtection="1">
      <protection locked="0"/>
    </xf>
    <xf numFmtId="49" fontId="10" fillId="16" borderId="1" xfId="30" applyNumberFormat="1" applyFont="1" applyFill="1" applyAlignment="1" applyProtection="1">
      <alignment horizontal="center" vertical="top" shrinkToFit="1"/>
    </xf>
    <xf numFmtId="2" fontId="10" fillId="16" borderId="1" xfId="30" applyNumberFormat="1" applyFont="1" applyFill="1" applyAlignment="1" applyProtection="1">
      <alignment horizontal="center" vertical="top" shrinkToFit="1"/>
    </xf>
    <xf numFmtId="4" fontId="10" fillId="13" borderId="1" xfId="27" applyNumberFormat="1" applyFont="1" applyFill="1" applyAlignment="1" applyProtection="1">
      <alignment horizontal="center" vertical="top" shrinkToFit="1"/>
    </xf>
    <xf numFmtId="0" fontId="10" fillId="16" borderId="1" xfId="26" applyNumberFormat="1" applyFont="1" applyFill="1" applyAlignment="1" applyProtection="1">
      <alignment horizontal="center" vertical="top" wrapText="1"/>
    </xf>
    <xf numFmtId="0" fontId="3" fillId="5" borderId="0" xfId="11" applyNumberFormat="1" applyFill="1" applyProtection="1"/>
    <xf numFmtId="0" fontId="4" fillId="5" borderId="0" xfId="13" applyNumberFormat="1" applyFill="1" applyProtection="1">
      <alignment horizontal="center"/>
    </xf>
    <xf numFmtId="0" fontId="3" fillId="5" borderId="0" xfId="14" applyNumberFormat="1" applyFill="1" applyProtection="1">
      <alignment wrapText="1"/>
    </xf>
    <xf numFmtId="0" fontId="3" fillId="5" borderId="0" xfId="15" applyNumberFormat="1" applyFill="1" applyProtection="1">
      <alignment horizontal="right"/>
    </xf>
    <xf numFmtId="0" fontId="0" fillId="5" borderId="0" xfId="0" applyFill="1" applyAlignment="1" applyProtection="1">
      <alignment horizontal="center" vertical="center"/>
      <protection locked="0"/>
    </xf>
    <xf numFmtId="2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0" fillId="14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12" fillId="0" borderId="1" xfId="3" applyNumberFormat="1" applyFont="1" applyProtection="1">
      <alignment horizontal="center" vertical="center" wrapText="1"/>
    </xf>
    <xf numFmtId="0" fontId="12" fillId="0" borderId="1" xfId="3" applyFont="1">
      <alignment horizontal="center" vertical="center" wrapText="1"/>
    </xf>
    <xf numFmtId="0" fontId="12" fillId="0" borderId="6" xfId="3" applyNumberFormat="1" applyFont="1" applyBorder="1" applyAlignment="1" applyProtection="1">
      <alignment horizontal="center" vertical="center" wrapText="1"/>
    </xf>
    <xf numFmtId="0" fontId="12" fillId="0" borderId="7" xfId="3" applyNumberFormat="1" applyFont="1" applyBorder="1" applyAlignment="1" applyProtection="1">
      <alignment horizontal="center" vertical="center" wrapText="1"/>
    </xf>
    <xf numFmtId="0" fontId="12" fillId="0" borderId="8" xfId="3" applyNumberFormat="1" applyFont="1" applyBorder="1" applyAlignment="1" applyProtection="1">
      <alignment horizontal="center" vertical="center" wrapText="1"/>
    </xf>
    <xf numFmtId="0" fontId="13" fillId="0" borderId="0" xfId="10" applyNumberFormat="1" applyFont="1" applyAlignment="1" applyProtection="1">
      <alignment horizontal="right" vertical="top" wrapText="1"/>
    </xf>
    <xf numFmtId="0" fontId="14" fillId="17" borderId="0" xfId="12" applyNumberFormat="1" applyFont="1" applyFill="1" applyAlignment="1" applyProtection="1">
      <alignment horizontal="center" wrapText="1"/>
    </xf>
    <xf numFmtId="0" fontId="4" fillId="0" borderId="0" xfId="13" applyNumberFormat="1" applyProtection="1">
      <alignment horizontal="center"/>
    </xf>
    <xf numFmtId="0" fontId="4" fillId="0" borderId="0" xfId="13">
      <alignment horizontal="center"/>
    </xf>
    <xf numFmtId="0" fontId="15" fillId="0" borderId="0" xfId="14" applyNumberFormat="1" applyFont="1" applyProtection="1">
      <alignment wrapText="1"/>
    </xf>
    <xf numFmtId="0" fontId="15" fillId="0" borderId="0" xfId="14" applyFont="1">
      <alignment wrapText="1"/>
    </xf>
    <xf numFmtId="0" fontId="12" fillId="0" borderId="1" xfId="3" applyNumberFormat="1" applyFont="1" applyAlignment="1" applyProtection="1">
      <alignment horizontal="center" vertical="center" wrapText="1"/>
    </xf>
    <xf numFmtId="0" fontId="12" fillId="0" borderId="1" xfId="3" applyFont="1" applyAlignment="1">
      <alignment horizontal="center" vertical="center" wrapText="1"/>
    </xf>
    <xf numFmtId="0" fontId="3" fillId="0" borderId="0" xfId="15" applyNumberFormat="1" applyProtection="1">
      <alignment horizontal="right"/>
    </xf>
    <xf numFmtId="0" fontId="3" fillId="0" borderId="0" xfId="15">
      <alignment horizontal="right"/>
    </xf>
    <xf numFmtId="0" fontId="13" fillId="14" borderId="0" xfId="10" applyNumberFormat="1" applyFont="1" applyFill="1" applyAlignment="1" applyProtection="1">
      <alignment horizontal="right" vertical="top" wrapText="1"/>
    </xf>
  </cellXfs>
  <cellStyles count="36">
    <cellStyle name="br" xfId="1"/>
    <cellStyle name="col" xfId="2"/>
    <cellStyle name="st32" xfId="3"/>
    <cellStyle name="st33" xfId="4"/>
    <cellStyle name="st34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154"/>
  <sheetViews>
    <sheetView showGridLines="0" zoomScale="65" zoomScaleNormal="65" workbookViewId="0">
      <pane ySplit="8" topLeftCell="A54" activePane="bottomLeft" state="frozen"/>
      <selection pane="bottomLeft" activeCell="A16" sqref="A16"/>
    </sheetView>
  </sheetViews>
  <sheetFormatPr defaultColWidth="8.85546875" defaultRowHeight="15"/>
  <cols>
    <col min="1" max="1" width="70.5703125" style="1" customWidth="1"/>
    <col min="2" max="2" width="8.28515625" style="1" hidden="1" customWidth="1"/>
    <col min="3" max="3" width="6.5703125" style="1" customWidth="1"/>
    <col min="4" max="4" width="17.7109375" style="1" customWidth="1"/>
    <col min="5" max="6" width="8.28515625" style="1" customWidth="1"/>
    <col min="7" max="7" width="7.85546875" style="1" customWidth="1"/>
    <col min="8" max="8" width="18.85546875" style="1" customWidth="1"/>
    <col min="9" max="9" width="19" style="1" customWidth="1"/>
    <col min="10" max="10" width="11" style="6" customWidth="1"/>
    <col min="11" max="13" width="0.140625" style="1" hidden="1" customWidth="1"/>
    <col min="14" max="16" width="0.140625" style="1" customWidth="1"/>
    <col min="17" max="17" width="8.85546875" style="1" customWidth="1"/>
    <col min="18" max="16384" width="8.85546875" style="1"/>
  </cols>
  <sheetData>
    <row r="1" spans="1:17" ht="17.45" customHeight="1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52"/>
      <c r="K1" s="2"/>
      <c r="L1" s="2"/>
      <c r="M1" s="2"/>
      <c r="N1" s="2"/>
      <c r="O1" s="2"/>
      <c r="P1" s="2"/>
      <c r="Q1" s="2"/>
    </row>
    <row r="2" spans="1:17" ht="17.45" customHeight="1">
      <c r="A2" s="152" t="s">
        <v>113</v>
      </c>
      <c r="B2" s="152"/>
      <c r="C2" s="152"/>
      <c r="D2" s="152"/>
      <c r="E2" s="152"/>
      <c r="F2" s="152"/>
      <c r="G2" s="152"/>
      <c r="H2" s="152"/>
      <c r="I2" s="152"/>
      <c r="J2" s="152"/>
      <c r="K2" s="2"/>
      <c r="L2" s="2"/>
      <c r="M2" s="2"/>
      <c r="N2" s="2"/>
      <c r="O2" s="2"/>
      <c r="P2" s="2"/>
      <c r="Q2" s="2"/>
    </row>
    <row r="3" spans="1:17" ht="17.45" customHeight="1">
      <c r="A3" s="152" t="s">
        <v>194</v>
      </c>
      <c r="B3" s="152"/>
      <c r="C3" s="152"/>
      <c r="D3" s="152"/>
      <c r="E3" s="152"/>
      <c r="F3" s="152"/>
      <c r="G3" s="152"/>
      <c r="H3" s="152"/>
      <c r="I3" s="152"/>
      <c r="J3" s="152"/>
      <c r="K3" s="2"/>
      <c r="L3" s="2"/>
      <c r="M3" s="2"/>
      <c r="N3" s="2"/>
      <c r="O3" s="2"/>
      <c r="P3" s="2"/>
      <c r="Q3" s="2"/>
    </row>
    <row r="4" spans="1:17" ht="17.45" customHeight="1">
      <c r="A4" s="80"/>
      <c r="B4" s="80"/>
      <c r="C4" s="80"/>
      <c r="D4" s="80"/>
      <c r="E4" s="80"/>
      <c r="F4" s="80"/>
      <c r="G4" s="80"/>
      <c r="H4" s="80"/>
      <c r="I4" s="80"/>
      <c r="J4" s="7"/>
      <c r="K4" s="2"/>
      <c r="L4" s="2"/>
      <c r="M4" s="2"/>
      <c r="N4" s="2"/>
      <c r="O4" s="2"/>
      <c r="P4" s="2"/>
      <c r="Q4" s="2"/>
    </row>
    <row r="5" spans="1:17" ht="121.15" customHeight="1">
      <c r="A5" s="153" t="s">
        <v>182</v>
      </c>
      <c r="B5" s="153"/>
      <c r="C5" s="153"/>
      <c r="D5" s="153"/>
      <c r="E5" s="153"/>
      <c r="F5" s="153"/>
      <c r="G5" s="153"/>
      <c r="H5" s="153"/>
      <c r="I5" s="153"/>
      <c r="J5" s="153"/>
      <c r="K5" s="81"/>
      <c r="L5" s="81"/>
      <c r="M5" s="81"/>
      <c r="N5" s="81"/>
      <c r="O5" s="81"/>
      <c r="P5" s="81"/>
      <c r="Q5" s="81"/>
    </row>
    <row r="6" spans="1:17" ht="15.75" customHeight="1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81"/>
      <c r="L6" s="81"/>
      <c r="M6" s="81"/>
      <c r="N6" s="81"/>
      <c r="O6" s="81"/>
      <c r="P6" s="81"/>
      <c r="Q6" s="81"/>
    </row>
    <row r="7" spans="1:17" ht="14.65" customHeight="1">
      <c r="A7" s="156" t="s">
        <v>38</v>
      </c>
      <c r="B7" s="157"/>
      <c r="C7" s="157"/>
      <c r="D7" s="157"/>
      <c r="E7" s="157"/>
      <c r="F7" s="157"/>
      <c r="G7" s="157"/>
      <c r="H7" s="157"/>
      <c r="I7" s="157"/>
      <c r="J7" s="157"/>
      <c r="K7" s="3"/>
      <c r="L7" s="3"/>
      <c r="M7" s="3"/>
      <c r="N7" s="3"/>
      <c r="O7" s="3"/>
      <c r="P7" s="3"/>
      <c r="Q7" s="3"/>
    </row>
    <row r="8" spans="1:17" ht="12.75" customHeight="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79"/>
      <c r="L8" s="79"/>
      <c r="M8" s="79"/>
      <c r="N8" s="79"/>
      <c r="O8" s="79"/>
      <c r="P8" s="79"/>
      <c r="Q8" s="79"/>
    </row>
    <row r="9" spans="1:17">
      <c r="A9" s="147" t="s">
        <v>0</v>
      </c>
      <c r="B9" s="147" t="s">
        <v>1</v>
      </c>
      <c r="C9" s="147" t="s">
        <v>2</v>
      </c>
      <c r="D9" s="147" t="s">
        <v>3</v>
      </c>
      <c r="E9" s="147" t="s">
        <v>4</v>
      </c>
      <c r="F9" s="147" t="s">
        <v>5</v>
      </c>
      <c r="G9" s="149" t="s">
        <v>165</v>
      </c>
      <c r="H9" s="147" t="s">
        <v>114</v>
      </c>
      <c r="I9" s="147" t="s">
        <v>115</v>
      </c>
      <c r="J9" s="158" t="s">
        <v>116</v>
      </c>
    </row>
    <row r="10" spans="1:17" ht="42" customHeight="1">
      <c r="A10" s="148"/>
      <c r="B10" s="148"/>
      <c r="C10" s="148"/>
      <c r="D10" s="148"/>
      <c r="E10" s="148"/>
      <c r="F10" s="148"/>
      <c r="G10" s="150"/>
      <c r="H10" s="148"/>
      <c r="I10" s="148"/>
      <c r="J10" s="159"/>
    </row>
    <row r="11" spans="1:17" ht="18">
      <c r="A11" s="77">
        <v>1</v>
      </c>
      <c r="B11" s="77">
        <v>2</v>
      </c>
      <c r="C11" s="77">
        <v>2</v>
      </c>
      <c r="D11" s="77">
        <v>3</v>
      </c>
      <c r="E11" s="77">
        <v>4</v>
      </c>
      <c r="F11" s="77">
        <v>5</v>
      </c>
      <c r="G11" s="151"/>
      <c r="H11" s="77">
        <v>7</v>
      </c>
      <c r="I11" s="77">
        <v>8</v>
      </c>
      <c r="J11" s="78">
        <v>9</v>
      </c>
    </row>
    <row r="12" spans="1:17" ht="82.15" customHeight="1">
      <c r="A12" s="26" t="s">
        <v>39</v>
      </c>
      <c r="B12" s="26" t="s">
        <v>40</v>
      </c>
      <c r="C12" s="27"/>
      <c r="D12" s="27"/>
      <c r="E12" s="27"/>
      <c r="F12" s="27"/>
      <c r="G12" s="27"/>
      <c r="H12" s="28">
        <f>H13+H50+H57+H66+H78+H129+H132+H139+H143+H150</f>
        <v>15436579.709999999</v>
      </c>
      <c r="I12" s="28">
        <f>I13+I50+I57+I66+I78+I129+I132+I139+I143+I150</f>
        <v>6920657.4800000004</v>
      </c>
      <c r="J12" s="42">
        <f>I12*100/H12</f>
        <v>44.832842572741136</v>
      </c>
    </row>
    <row r="13" spans="1:17" ht="27.6" customHeight="1">
      <c r="A13" s="29" t="s">
        <v>143</v>
      </c>
      <c r="B13" s="30" t="s">
        <v>40</v>
      </c>
      <c r="C13" s="31" t="s">
        <v>117</v>
      </c>
      <c r="D13" s="29"/>
      <c r="E13" s="29"/>
      <c r="F13" s="29"/>
      <c r="G13" s="29"/>
      <c r="H13" s="32">
        <f>H14+H18+H36+H39+H42+H46</f>
        <v>5096494.51</v>
      </c>
      <c r="I13" s="32">
        <f>I14+I17+I39+I46</f>
        <v>3379041.6300000008</v>
      </c>
      <c r="J13" s="42">
        <f>I13*100/H13</f>
        <v>66.301290492315289</v>
      </c>
    </row>
    <row r="14" spans="1:17" ht="56.25" customHeight="1">
      <c r="A14" s="33" t="s">
        <v>41</v>
      </c>
      <c r="B14" s="34" t="s">
        <v>40</v>
      </c>
      <c r="C14" s="34" t="s">
        <v>42</v>
      </c>
      <c r="D14" s="35"/>
      <c r="E14" s="35"/>
      <c r="F14" s="35"/>
      <c r="G14" s="35"/>
      <c r="H14" s="51">
        <f>H15</f>
        <v>146400</v>
      </c>
      <c r="I14" s="51">
        <f>I15</f>
        <v>109800</v>
      </c>
      <c r="J14" s="42">
        <f>I14*100/H14</f>
        <v>75</v>
      </c>
    </row>
    <row r="15" spans="1:17" s="8" customFormat="1" ht="37.5">
      <c r="A15" s="38" t="s">
        <v>43</v>
      </c>
      <c r="B15" s="39" t="s">
        <v>40</v>
      </c>
      <c r="C15" s="39" t="s">
        <v>42</v>
      </c>
      <c r="D15" s="39" t="s">
        <v>44</v>
      </c>
      <c r="E15" s="40"/>
      <c r="F15" s="40"/>
      <c r="G15" s="40"/>
      <c r="H15" s="41">
        <f>H16</f>
        <v>146400</v>
      </c>
      <c r="I15" s="41">
        <v>109800</v>
      </c>
      <c r="J15" s="42">
        <f t="shared" ref="J15:J98" si="0">I15*100/H15</f>
        <v>75</v>
      </c>
    </row>
    <row r="16" spans="1:17" s="8" customFormat="1" ht="75">
      <c r="A16" s="43" t="s">
        <v>45</v>
      </c>
      <c r="B16" s="39" t="s">
        <v>40</v>
      </c>
      <c r="C16" s="39" t="s">
        <v>42</v>
      </c>
      <c r="D16" s="39" t="s">
        <v>44</v>
      </c>
      <c r="E16" s="39" t="s">
        <v>46</v>
      </c>
      <c r="F16" s="39" t="s">
        <v>117</v>
      </c>
      <c r="G16" s="39">
        <v>296</v>
      </c>
      <c r="H16" s="44">
        <v>146400</v>
      </c>
      <c r="I16" s="44">
        <v>109800</v>
      </c>
      <c r="J16" s="45">
        <f t="shared" si="0"/>
        <v>75</v>
      </c>
    </row>
    <row r="17" spans="1:16" ht="75">
      <c r="A17" s="33" t="s">
        <v>20</v>
      </c>
      <c r="B17" s="34" t="s">
        <v>40</v>
      </c>
      <c r="C17" s="34" t="s">
        <v>21</v>
      </c>
      <c r="D17" s="35"/>
      <c r="E17" s="35"/>
      <c r="F17" s="35"/>
      <c r="G17" s="35"/>
      <c r="H17" s="51">
        <f>H18+H36</f>
        <v>4072575.8</v>
      </c>
      <c r="I17" s="51">
        <f t="shared" ref="I17:P17" si="1">I18+I36</f>
        <v>2789185.8700000006</v>
      </c>
      <c r="J17" s="45">
        <f t="shared" si="0"/>
        <v>68.487021653470535</v>
      </c>
      <c r="K17" s="92">
        <f t="shared" si="1"/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</row>
    <row r="18" spans="1:16" s="8" customFormat="1" ht="18.75">
      <c r="A18" s="38" t="s">
        <v>22</v>
      </c>
      <c r="B18" s="39" t="s">
        <v>40</v>
      </c>
      <c r="C18" s="39" t="s">
        <v>21</v>
      </c>
      <c r="D18" s="39" t="s">
        <v>47</v>
      </c>
      <c r="E18" s="40"/>
      <c r="F18" s="40"/>
      <c r="G18" s="40"/>
      <c r="H18" s="51">
        <f>H19+H21+H23+H24+H25+H26+H27+H28+H29+H30+H31+H32+H33+H34+H35</f>
        <v>3562666.05</v>
      </c>
      <c r="I18" s="51">
        <f>I19+I21+I23+I24+I25+I26+I27+I28+I29+I30+I31+I32+I33+I34+I35</f>
        <v>2335694.2300000004</v>
      </c>
      <c r="J18" s="45">
        <f t="shared" si="0"/>
        <v>65.560291007348297</v>
      </c>
    </row>
    <row r="19" spans="1:16" s="8" customFormat="1" ht="37.5">
      <c r="A19" s="43" t="s">
        <v>23</v>
      </c>
      <c r="B19" s="39" t="s">
        <v>40</v>
      </c>
      <c r="C19" s="39" t="s">
        <v>21</v>
      </c>
      <c r="D19" s="39" t="s">
        <v>47</v>
      </c>
      <c r="E19" s="39" t="s">
        <v>24</v>
      </c>
      <c r="F19" s="39" t="s">
        <v>117</v>
      </c>
      <c r="G19" s="39">
        <v>211</v>
      </c>
      <c r="H19" s="44">
        <v>1632996.25</v>
      </c>
      <c r="I19" s="44">
        <v>1045971.76</v>
      </c>
      <c r="J19" s="45">
        <f t="shared" si="0"/>
        <v>64.052306305051218</v>
      </c>
    </row>
    <row r="20" spans="1:16" s="8" customFormat="1" ht="56.25" hidden="1">
      <c r="A20" s="43" t="s">
        <v>25</v>
      </c>
      <c r="B20" s="39" t="s">
        <v>40</v>
      </c>
      <c r="C20" s="39" t="s">
        <v>21</v>
      </c>
      <c r="D20" s="39" t="s">
        <v>47</v>
      </c>
      <c r="E20" s="39" t="s">
        <v>26</v>
      </c>
      <c r="F20" s="39" t="s">
        <v>117</v>
      </c>
      <c r="G20" s="39"/>
      <c r="H20" s="44">
        <v>0</v>
      </c>
      <c r="I20" s="44">
        <v>0</v>
      </c>
      <c r="J20" s="45" t="e">
        <f t="shared" si="0"/>
        <v>#DIV/0!</v>
      </c>
    </row>
    <row r="21" spans="1:16" s="8" customFormat="1" ht="75">
      <c r="A21" s="43" t="s">
        <v>27</v>
      </c>
      <c r="B21" s="39" t="s">
        <v>40</v>
      </c>
      <c r="C21" s="39" t="s">
        <v>21</v>
      </c>
      <c r="D21" s="39" t="s">
        <v>47</v>
      </c>
      <c r="E21" s="39" t="s">
        <v>28</v>
      </c>
      <c r="F21" s="39" t="s">
        <v>117</v>
      </c>
      <c r="G21" s="39">
        <v>213</v>
      </c>
      <c r="H21" s="44">
        <v>493164.87</v>
      </c>
      <c r="I21" s="44">
        <v>310586.5</v>
      </c>
      <c r="J21" s="45">
        <f t="shared" si="0"/>
        <v>62.978228761509314</v>
      </c>
    </row>
    <row r="22" spans="1:16" s="8" customFormat="1" ht="37.5" hidden="1">
      <c r="A22" s="43" t="s">
        <v>29</v>
      </c>
      <c r="B22" s="39" t="s">
        <v>40</v>
      </c>
      <c r="C22" s="39" t="s">
        <v>21</v>
      </c>
      <c r="D22" s="39" t="s">
        <v>47</v>
      </c>
      <c r="E22" s="39" t="s">
        <v>30</v>
      </c>
      <c r="F22" s="39" t="s">
        <v>117</v>
      </c>
      <c r="G22" s="39"/>
      <c r="H22" s="44">
        <v>0</v>
      </c>
      <c r="I22" s="44">
        <v>0</v>
      </c>
      <c r="J22" s="45" t="e">
        <f t="shared" si="0"/>
        <v>#DIV/0!</v>
      </c>
    </row>
    <row r="23" spans="1:16" s="8" customFormat="1" ht="18.75">
      <c r="A23" s="43" t="s">
        <v>31</v>
      </c>
      <c r="B23" s="39" t="s">
        <v>40</v>
      </c>
      <c r="C23" s="39" t="s">
        <v>21</v>
      </c>
      <c r="D23" s="39" t="s">
        <v>47</v>
      </c>
      <c r="E23" s="39" t="s">
        <v>32</v>
      </c>
      <c r="F23" s="39" t="s">
        <v>117</v>
      </c>
      <c r="G23" s="39">
        <v>226</v>
      </c>
      <c r="H23" s="44">
        <v>535288.64</v>
      </c>
      <c r="I23" s="82">
        <v>396679.58</v>
      </c>
      <c r="J23" s="45">
        <f t="shared" si="0"/>
        <v>74.105734805057693</v>
      </c>
    </row>
    <row r="24" spans="1:16" s="8" customFormat="1" ht="18.75">
      <c r="A24" s="46" t="s">
        <v>180</v>
      </c>
      <c r="B24" s="39"/>
      <c r="C24" s="39">
        <v>104</v>
      </c>
      <c r="D24" s="40" t="s">
        <v>47</v>
      </c>
      <c r="E24" s="39">
        <v>244</v>
      </c>
      <c r="F24" s="39">
        <v>100</v>
      </c>
      <c r="G24" s="39">
        <v>223</v>
      </c>
      <c r="H24" s="44">
        <v>31927.61</v>
      </c>
      <c r="I24" s="82">
        <v>31927.61</v>
      </c>
      <c r="J24" s="45">
        <f t="shared" si="0"/>
        <v>100</v>
      </c>
    </row>
    <row r="25" spans="1:16" s="8" customFormat="1" ht="18.75">
      <c r="A25" s="46" t="s">
        <v>180</v>
      </c>
      <c r="B25" s="39" t="s">
        <v>40</v>
      </c>
      <c r="C25" s="39" t="s">
        <v>21</v>
      </c>
      <c r="D25" s="39" t="s">
        <v>47</v>
      </c>
      <c r="E25" s="39" t="s">
        <v>32</v>
      </c>
      <c r="F25" s="39" t="s">
        <v>118</v>
      </c>
      <c r="G25" s="39">
        <v>223</v>
      </c>
      <c r="H25" s="44">
        <v>300000</v>
      </c>
      <c r="I25" s="82">
        <v>41240.230000000003</v>
      </c>
      <c r="J25" s="45">
        <f t="shared" si="0"/>
        <v>13.746743333333335</v>
      </c>
    </row>
    <row r="26" spans="1:16" s="8" customFormat="1" ht="18.75">
      <c r="A26" s="46" t="s">
        <v>181</v>
      </c>
      <c r="B26" s="39" t="s">
        <v>40</v>
      </c>
      <c r="C26" s="39" t="s">
        <v>21</v>
      </c>
      <c r="D26" s="39" t="s">
        <v>47</v>
      </c>
      <c r="E26" s="39" t="s">
        <v>32</v>
      </c>
      <c r="F26" s="39" t="s">
        <v>119</v>
      </c>
      <c r="G26" s="39">
        <v>310</v>
      </c>
      <c r="H26" s="44">
        <v>50000</v>
      </c>
      <c r="I26" s="82">
        <v>0</v>
      </c>
      <c r="J26" s="45">
        <f t="shared" si="0"/>
        <v>0</v>
      </c>
    </row>
    <row r="27" spans="1:16" s="8" customFormat="1" ht="18.75">
      <c r="A27" s="43" t="s">
        <v>33</v>
      </c>
      <c r="B27" s="39" t="s">
        <v>40</v>
      </c>
      <c r="C27" s="39" t="s">
        <v>21</v>
      </c>
      <c r="D27" s="39" t="s">
        <v>47</v>
      </c>
      <c r="E27" s="39" t="s">
        <v>34</v>
      </c>
      <c r="F27" s="39" t="s">
        <v>117</v>
      </c>
      <c r="G27" s="39">
        <v>293</v>
      </c>
      <c r="H27" s="44">
        <v>5000</v>
      </c>
      <c r="I27" s="82">
        <v>0</v>
      </c>
      <c r="J27" s="45">
        <f t="shared" si="0"/>
        <v>0</v>
      </c>
    </row>
    <row r="28" spans="1:16" s="8" customFormat="1" ht="18.75">
      <c r="A28" s="43" t="s">
        <v>35</v>
      </c>
      <c r="B28" s="39" t="s">
        <v>40</v>
      </c>
      <c r="C28" s="39" t="s">
        <v>21</v>
      </c>
      <c r="D28" s="39" t="s">
        <v>47</v>
      </c>
      <c r="E28" s="39" t="s">
        <v>36</v>
      </c>
      <c r="F28" s="39" t="s">
        <v>117</v>
      </c>
      <c r="G28" s="39">
        <v>292</v>
      </c>
      <c r="H28" s="44">
        <v>5000.13</v>
      </c>
      <c r="I28" s="82">
        <v>0</v>
      </c>
      <c r="J28" s="45">
        <f t="shared" si="0"/>
        <v>0</v>
      </c>
    </row>
    <row r="29" spans="1:16" s="9" customFormat="1" ht="18.75">
      <c r="A29" s="47" t="s">
        <v>176</v>
      </c>
      <c r="B29" s="48"/>
      <c r="C29" s="49" t="s">
        <v>21</v>
      </c>
      <c r="D29" s="49" t="s">
        <v>47</v>
      </c>
      <c r="E29" s="49" t="s">
        <v>32</v>
      </c>
      <c r="F29" s="49" t="s">
        <v>117</v>
      </c>
      <c r="G29" s="49" t="s">
        <v>177</v>
      </c>
      <c r="H29" s="83" t="s">
        <v>184</v>
      </c>
      <c r="I29" s="82">
        <v>61916</v>
      </c>
      <c r="J29" s="50"/>
    </row>
    <row r="30" spans="1:16" s="9" customFormat="1" ht="18.75">
      <c r="A30" s="47" t="s">
        <v>174</v>
      </c>
      <c r="B30" s="48"/>
      <c r="C30" s="49" t="s">
        <v>21</v>
      </c>
      <c r="D30" s="49" t="s">
        <v>47</v>
      </c>
      <c r="E30" s="49" t="s">
        <v>32</v>
      </c>
      <c r="F30" s="49" t="s">
        <v>117</v>
      </c>
      <c r="G30" s="49" t="s">
        <v>175</v>
      </c>
      <c r="H30" s="83" t="s">
        <v>183</v>
      </c>
      <c r="I30" s="82">
        <v>36218.26</v>
      </c>
      <c r="J30" s="50"/>
    </row>
    <row r="31" spans="1:16" s="8" customFormat="1" ht="18.75">
      <c r="A31" s="46" t="s">
        <v>173</v>
      </c>
      <c r="B31" s="39"/>
      <c r="C31" s="49" t="s">
        <v>21</v>
      </c>
      <c r="D31" s="49" t="s">
        <v>47</v>
      </c>
      <c r="E31" s="49" t="s">
        <v>32</v>
      </c>
      <c r="F31" s="49" t="s">
        <v>117</v>
      </c>
      <c r="G31" s="49" t="s">
        <v>172</v>
      </c>
      <c r="H31" s="44">
        <v>193905.34</v>
      </c>
      <c r="I31" s="82">
        <v>193905.34</v>
      </c>
      <c r="J31" s="45">
        <f t="shared" si="0"/>
        <v>100</v>
      </c>
    </row>
    <row r="32" spans="1:16" s="8" customFormat="1" ht="37.5">
      <c r="A32" s="46" t="s">
        <v>171</v>
      </c>
      <c r="B32" s="39"/>
      <c r="C32" s="49" t="s">
        <v>21</v>
      </c>
      <c r="D32" s="40" t="s">
        <v>47</v>
      </c>
      <c r="E32" s="39">
        <v>244</v>
      </c>
      <c r="F32" s="49" t="s">
        <v>117</v>
      </c>
      <c r="G32" s="39">
        <v>349</v>
      </c>
      <c r="H32" s="44">
        <v>220</v>
      </c>
      <c r="I32" s="82">
        <v>220</v>
      </c>
      <c r="J32" s="45">
        <f t="shared" si="0"/>
        <v>100</v>
      </c>
    </row>
    <row r="33" spans="1:10" s="8" customFormat="1" ht="18.75">
      <c r="A33" s="46" t="s">
        <v>170</v>
      </c>
      <c r="B33" s="39"/>
      <c r="C33" s="49" t="s">
        <v>21</v>
      </c>
      <c r="D33" s="40" t="s">
        <v>47</v>
      </c>
      <c r="E33" s="39">
        <v>244</v>
      </c>
      <c r="F33" s="49" t="s">
        <v>117</v>
      </c>
      <c r="G33" s="39">
        <v>346</v>
      </c>
      <c r="H33" s="44">
        <v>73411</v>
      </c>
      <c r="I33" s="82">
        <v>73411</v>
      </c>
      <c r="J33" s="45">
        <f t="shared" si="0"/>
        <v>100</v>
      </c>
    </row>
    <row r="34" spans="1:10" s="8" customFormat="1" ht="18.75">
      <c r="A34" s="46" t="s">
        <v>169</v>
      </c>
      <c r="B34" s="39"/>
      <c r="C34" s="49" t="s">
        <v>21</v>
      </c>
      <c r="D34" s="40" t="s">
        <v>47</v>
      </c>
      <c r="E34" s="39">
        <v>244</v>
      </c>
      <c r="F34" s="49" t="s">
        <v>117</v>
      </c>
      <c r="G34" s="39">
        <v>344</v>
      </c>
      <c r="H34" s="44">
        <v>99800</v>
      </c>
      <c r="I34" s="82">
        <v>99800</v>
      </c>
      <c r="J34" s="45">
        <f t="shared" si="0"/>
        <v>100</v>
      </c>
    </row>
    <row r="35" spans="1:10" s="8" customFormat="1" ht="37.5">
      <c r="A35" s="43" t="s">
        <v>168</v>
      </c>
      <c r="B35" s="39" t="s">
        <v>40</v>
      </c>
      <c r="C35" s="39" t="s">
        <v>21</v>
      </c>
      <c r="D35" s="39" t="s">
        <v>47</v>
      </c>
      <c r="E35" s="39">
        <v>244</v>
      </c>
      <c r="F35" s="39" t="s">
        <v>117</v>
      </c>
      <c r="G35" s="39">
        <v>343</v>
      </c>
      <c r="H35" s="44">
        <v>43817.95</v>
      </c>
      <c r="I35" s="82">
        <v>43817.95</v>
      </c>
      <c r="J35" s="45">
        <f>I35*100/H35</f>
        <v>100</v>
      </c>
    </row>
    <row r="36" spans="1:10" ht="56.25">
      <c r="A36" s="70" t="s">
        <v>48</v>
      </c>
      <c r="B36" s="67" t="s">
        <v>40</v>
      </c>
      <c r="C36" s="67" t="s">
        <v>21</v>
      </c>
      <c r="D36" s="67" t="s">
        <v>49</v>
      </c>
      <c r="E36" s="68"/>
      <c r="F36" s="68"/>
      <c r="G36" s="68"/>
      <c r="H36" s="84">
        <f>H37+H38</f>
        <v>509909.75</v>
      </c>
      <c r="I36" s="84">
        <f>I37+I38</f>
        <v>453491.64</v>
      </c>
      <c r="J36" s="91">
        <f t="shared" si="0"/>
        <v>88.935667537245564</v>
      </c>
    </row>
    <row r="37" spans="1:10" s="8" customFormat="1" ht="37.5">
      <c r="A37" s="43" t="s">
        <v>23</v>
      </c>
      <c r="B37" s="39" t="s">
        <v>40</v>
      </c>
      <c r="C37" s="39" t="s">
        <v>21</v>
      </c>
      <c r="D37" s="39" t="s">
        <v>49</v>
      </c>
      <c r="E37" s="39" t="s">
        <v>24</v>
      </c>
      <c r="F37" s="39" t="s">
        <v>117</v>
      </c>
      <c r="G37" s="39">
        <v>211</v>
      </c>
      <c r="H37" s="44">
        <v>391635.75</v>
      </c>
      <c r="I37" s="44">
        <v>349766.77</v>
      </c>
      <c r="J37" s="45">
        <f t="shared" si="0"/>
        <v>89.309203769063473</v>
      </c>
    </row>
    <row r="38" spans="1:10" s="8" customFormat="1" ht="75">
      <c r="A38" s="43" t="s">
        <v>27</v>
      </c>
      <c r="B38" s="39" t="s">
        <v>40</v>
      </c>
      <c r="C38" s="39" t="s">
        <v>21</v>
      </c>
      <c r="D38" s="39" t="s">
        <v>49</v>
      </c>
      <c r="E38" s="39" t="s">
        <v>28</v>
      </c>
      <c r="F38" s="39" t="s">
        <v>117</v>
      </c>
      <c r="G38" s="39">
        <v>213</v>
      </c>
      <c r="H38" s="44">
        <v>118274</v>
      </c>
      <c r="I38" s="44">
        <v>103724.87</v>
      </c>
      <c r="J38" s="45">
        <f t="shared" si="0"/>
        <v>87.698792634053135</v>
      </c>
    </row>
    <row r="39" spans="1:10" s="8" customFormat="1" ht="30" customHeight="1">
      <c r="A39" s="46" t="s">
        <v>152</v>
      </c>
      <c r="B39" s="39"/>
      <c r="C39" s="49" t="s">
        <v>151</v>
      </c>
      <c r="D39" s="39"/>
      <c r="E39" s="39"/>
      <c r="F39" s="39"/>
      <c r="G39" s="39"/>
      <c r="H39" s="53">
        <f>H40</f>
        <v>169069</v>
      </c>
      <c r="I39" s="53">
        <v>169069</v>
      </c>
      <c r="J39" s="45">
        <f t="shared" si="0"/>
        <v>100</v>
      </c>
    </row>
    <row r="40" spans="1:10" s="8" customFormat="1" ht="37.5">
      <c r="A40" s="46" t="s">
        <v>153</v>
      </c>
      <c r="B40" s="39"/>
      <c r="C40" s="49" t="s">
        <v>151</v>
      </c>
      <c r="D40" s="40" t="s">
        <v>90</v>
      </c>
      <c r="E40" s="39"/>
      <c r="F40" s="39"/>
      <c r="G40" s="39"/>
      <c r="H40" s="44">
        <f>H41</f>
        <v>169069</v>
      </c>
      <c r="I40" s="44">
        <v>169069</v>
      </c>
      <c r="J40" s="45">
        <f t="shared" si="0"/>
        <v>100</v>
      </c>
    </row>
    <row r="41" spans="1:10" s="8" customFormat="1" ht="57" customHeight="1">
      <c r="A41" s="46" t="s">
        <v>154</v>
      </c>
      <c r="B41" s="39"/>
      <c r="C41" s="49" t="s">
        <v>151</v>
      </c>
      <c r="D41" s="40" t="s">
        <v>90</v>
      </c>
      <c r="E41" s="39">
        <v>244</v>
      </c>
      <c r="F41" s="39"/>
      <c r="G41" s="39">
        <v>226</v>
      </c>
      <c r="H41" s="44">
        <v>169069</v>
      </c>
      <c r="I41" s="44">
        <v>169069</v>
      </c>
      <c r="J41" s="45">
        <f t="shared" si="0"/>
        <v>100</v>
      </c>
    </row>
    <row r="42" spans="1:10" s="8" customFormat="1" ht="18.75">
      <c r="A42" s="38" t="s">
        <v>50</v>
      </c>
      <c r="B42" s="39" t="s">
        <v>40</v>
      </c>
      <c r="C42" s="39" t="s">
        <v>51</v>
      </c>
      <c r="D42" s="40"/>
      <c r="E42" s="40"/>
      <c r="F42" s="40"/>
      <c r="G42" s="40"/>
      <c r="H42" s="51">
        <v>20000</v>
      </c>
      <c r="I42" s="51">
        <v>0</v>
      </c>
      <c r="J42" s="52">
        <f t="shared" si="0"/>
        <v>0</v>
      </c>
    </row>
    <row r="43" spans="1:10" s="8" customFormat="1" ht="18.75">
      <c r="A43" s="43" t="s">
        <v>52</v>
      </c>
      <c r="B43" s="39" t="s">
        <v>40</v>
      </c>
      <c r="C43" s="39" t="s">
        <v>51</v>
      </c>
      <c r="D43" s="39" t="s">
        <v>53</v>
      </c>
      <c r="E43" s="40"/>
      <c r="F43" s="40"/>
      <c r="G43" s="40"/>
      <c r="H43" s="41">
        <v>20000</v>
      </c>
      <c r="I43" s="41">
        <v>0</v>
      </c>
      <c r="J43" s="42">
        <f t="shared" si="0"/>
        <v>0</v>
      </c>
    </row>
    <row r="44" spans="1:10" s="8" customFormat="1" ht="18.75">
      <c r="A44" s="43" t="s">
        <v>54</v>
      </c>
      <c r="B44" s="39" t="s">
        <v>40</v>
      </c>
      <c r="C44" s="39" t="s">
        <v>51</v>
      </c>
      <c r="D44" s="39" t="s">
        <v>53</v>
      </c>
      <c r="E44" s="39" t="s">
        <v>55</v>
      </c>
      <c r="F44" s="39" t="s">
        <v>117</v>
      </c>
      <c r="G44" s="39">
        <v>295</v>
      </c>
      <c r="H44" s="44">
        <v>20000</v>
      </c>
      <c r="I44" s="44">
        <v>0</v>
      </c>
      <c r="J44" s="45">
        <f t="shared" si="0"/>
        <v>0</v>
      </c>
    </row>
    <row r="45" spans="1:10" s="8" customFormat="1" ht="18.75">
      <c r="A45" s="38" t="s">
        <v>56</v>
      </c>
      <c r="B45" s="39" t="s">
        <v>40</v>
      </c>
      <c r="C45" s="39" t="s">
        <v>57</v>
      </c>
      <c r="D45" s="40"/>
      <c r="E45" s="40"/>
      <c r="F45" s="40"/>
      <c r="G45" s="40"/>
      <c r="H45" s="41">
        <v>688449.71</v>
      </c>
      <c r="I45" s="41">
        <f>I47+I48</f>
        <v>310986.75999999995</v>
      </c>
      <c r="J45" s="52">
        <f t="shared" si="0"/>
        <v>45.172037330076002</v>
      </c>
    </row>
    <row r="46" spans="1:10" s="8" customFormat="1" ht="37.5">
      <c r="A46" s="43" t="s">
        <v>58</v>
      </c>
      <c r="B46" s="39" t="s">
        <v>40</v>
      </c>
      <c r="C46" s="39" t="s">
        <v>57</v>
      </c>
      <c r="D46" s="39" t="s">
        <v>59</v>
      </c>
      <c r="E46" s="40"/>
      <c r="F46" s="40"/>
      <c r="G46" s="40"/>
      <c r="H46" s="51">
        <v>688449.71</v>
      </c>
      <c r="I46" s="51">
        <v>310986.76</v>
      </c>
      <c r="J46" s="52">
        <f t="shared" si="0"/>
        <v>45.172037330076009</v>
      </c>
    </row>
    <row r="47" spans="1:10" s="8" customFormat="1" ht="37.5">
      <c r="A47" s="46" t="s">
        <v>171</v>
      </c>
      <c r="B47" s="39"/>
      <c r="C47" s="49" t="s">
        <v>57</v>
      </c>
      <c r="D47" s="40" t="s">
        <v>59</v>
      </c>
      <c r="E47" s="40">
        <v>244</v>
      </c>
      <c r="F47" s="49" t="s">
        <v>117</v>
      </c>
      <c r="G47" s="40">
        <v>349</v>
      </c>
      <c r="H47" s="41">
        <v>2626.04</v>
      </c>
      <c r="I47" s="41">
        <v>2626.04</v>
      </c>
      <c r="J47" s="42">
        <f t="shared" si="0"/>
        <v>100</v>
      </c>
    </row>
    <row r="48" spans="1:10" s="8" customFormat="1" ht="18.75">
      <c r="A48" s="43" t="s">
        <v>31</v>
      </c>
      <c r="B48" s="39" t="s">
        <v>40</v>
      </c>
      <c r="C48" s="39" t="s">
        <v>57</v>
      </c>
      <c r="D48" s="39" t="s">
        <v>59</v>
      </c>
      <c r="E48" s="39" t="s">
        <v>32</v>
      </c>
      <c r="F48" s="39" t="s">
        <v>117</v>
      </c>
      <c r="G48" s="39">
        <v>226</v>
      </c>
      <c r="H48" s="44">
        <v>685823.67</v>
      </c>
      <c r="I48" s="44">
        <v>308360.71999999997</v>
      </c>
      <c r="J48" s="45">
        <f t="shared" si="0"/>
        <v>44.962099368777977</v>
      </c>
    </row>
    <row r="49" spans="1:10" ht="18.75" hidden="1">
      <c r="A49" s="33" t="s">
        <v>35</v>
      </c>
      <c r="B49" s="34" t="s">
        <v>40</v>
      </c>
      <c r="C49" s="34" t="s">
        <v>57</v>
      </c>
      <c r="D49" s="34" t="s">
        <v>59</v>
      </c>
      <c r="E49" s="34" t="s">
        <v>36</v>
      </c>
      <c r="F49" s="34" t="s">
        <v>117</v>
      </c>
      <c r="G49" s="34"/>
      <c r="H49" s="54">
        <v>2763</v>
      </c>
      <c r="I49" s="54">
        <v>2763</v>
      </c>
      <c r="J49" s="55">
        <f t="shared" si="0"/>
        <v>100</v>
      </c>
    </row>
    <row r="50" spans="1:10" s="4" customFormat="1" ht="34.9" customHeight="1">
      <c r="A50" s="56" t="s">
        <v>144</v>
      </c>
      <c r="B50" s="10" t="s">
        <v>40</v>
      </c>
      <c r="C50" s="10" t="s">
        <v>145</v>
      </c>
      <c r="D50" s="11"/>
      <c r="E50" s="11"/>
      <c r="F50" s="11"/>
      <c r="G50" s="11"/>
      <c r="H50" s="12">
        <f>H51</f>
        <v>101575</v>
      </c>
      <c r="I50" s="12">
        <f>I51</f>
        <v>64031.299999999996</v>
      </c>
      <c r="J50" s="52">
        <f t="shared" si="0"/>
        <v>63.038444499138571</v>
      </c>
    </row>
    <row r="51" spans="1:10" s="8" customFormat="1" ht="37.5">
      <c r="A51" s="15" t="s">
        <v>6</v>
      </c>
      <c r="B51" s="13" t="s">
        <v>40</v>
      </c>
      <c r="C51" s="13" t="s">
        <v>7</v>
      </c>
      <c r="D51" s="14"/>
      <c r="E51" s="14"/>
      <c r="F51" s="14"/>
      <c r="G51" s="14"/>
      <c r="H51" s="57">
        <f>H52</f>
        <v>101575</v>
      </c>
      <c r="I51" s="57">
        <f>I53+I54</f>
        <v>64031.299999999996</v>
      </c>
      <c r="J51" s="52">
        <f t="shared" si="0"/>
        <v>63.038444499138571</v>
      </c>
    </row>
    <row r="52" spans="1:10" s="8" customFormat="1" ht="37.5">
      <c r="A52" s="43" t="s">
        <v>8</v>
      </c>
      <c r="B52" s="39" t="s">
        <v>40</v>
      </c>
      <c r="C52" s="39" t="s">
        <v>7</v>
      </c>
      <c r="D52" s="39" t="s">
        <v>9</v>
      </c>
      <c r="E52" s="40"/>
      <c r="F52" s="40"/>
      <c r="G52" s="40"/>
      <c r="H52" s="41">
        <v>101575</v>
      </c>
      <c r="I52" s="41">
        <v>42685.4</v>
      </c>
      <c r="J52" s="42">
        <f t="shared" si="0"/>
        <v>42.023529411764706</v>
      </c>
    </row>
    <row r="53" spans="1:10" s="8" customFormat="1" ht="37.5">
      <c r="A53" s="43" t="s">
        <v>23</v>
      </c>
      <c r="B53" s="39" t="s">
        <v>40</v>
      </c>
      <c r="C53" s="39" t="s">
        <v>7</v>
      </c>
      <c r="D53" s="39" t="s">
        <v>9</v>
      </c>
      <c r="E53" s="39" t="s">
        <v>24</v>
      </c>
      <c r="F53" s="39" t="s">
        <v>120</v>
      </c>
      <c r="G53" s="39">
        <v>211</v>
      </c>
      <c r="H53" s="44">
        <v>78400</v>
      </c>
      <c r="I53" s="44">
        <v>49177.7</v>
      </c>
      <c r="J53" s="45">
        <f t="shared" si="0"/>
        <v>62.726658163265306</v>
      </c>
    </row>
    <row r="54" spans="1:10" s="8" customFormat="1" ht="75">
      <c r="A54" s="43" t="s">
        <v>27</v>
      </c>
      <c r="B54" s="39" t="s">
        <v>40</v>
      </c>
      <c r="C54" s="39" t="s">
        <v>7</v>
      </c>
      <c r="D54" s="39" t="s">
        <v>9</v>
      </c>
      <c r="E54" s="39" t="s">
        <v>28</v>
      </c>
      <c r="F54" s="39" t="s">
        <v>120</v>
      </c>
      <c r="G54" s="39">
        <v>213</v>
      </c>
      <c r="H54" s="44">
        <v>23175</v>
      </c>
      <c r="I54" s="44">
        <v>14853.6</v>
      </c>
      <c r="J54" s="45">
        <f t="shared" si="0"/>
        <v>64.09320388349515</v>
      </c>
    </row>
    <row r="55" spans="1:10" ht="37.5" hidden="1">
      <c r="A55" s="33" t="s">
        <v>29</v>
      </c>
      <c r="B55" s="34" t="s">
        <v>40</v>
      </c>
      <c r="C55" s="34" t="s">
        <v>7</v>
      </c>
      <c r="D55" s="34" t="s">
        <v>9</v>
      </c>
      <c r="E55" s="34" t="s">
        <v>30</v>
      </c>
      <c r="F55" s="34" t="s">
        <v>120</v>
      </c>
      <c r="G55" s="34"/>
      <c r="H55" s="54">
        <v>1000</v>
      </c>
      <c r="I55" s="54">
        <v>0</v>
      </c>
      <c r="J55" s="55">
        <f t="shared" si="0"/>
        <v>0</v>
      </c>
    </row>
    <row r="56" spans="1:10" ht="37.5" hidden="1">
      <c r="A56" s="33" t="s">
        <v>31</v>
      </c>
      <c r="B56" s="34" t="s">
        <v>40</v>
      </c>
      <c r="C56" s="34" t="s">
        <v>7</v>
      </c>
      <c r="D56" s="34" t="s">
        <v>9</v>
      </c>
      <c r="E56" s="34" t="s">
        <v>32</v>
      </c>
      <c r="F56" s="34" t="s">
        <v>120</v>
      </c>
      <c r="G56" s="34"/>
      <c r="H56" s="54">
        <v>2728.41</v>
      </c>
      <c r="I56" s="54">
        <v>0</v>
      </c>
      <c r="J56" s="55">
        <f t="shared" si="0"/>
        <v>0</v>
      </c>
    </row>
    <row r="57" spans="1:10" s="4" customFormat="1" ht="34.9" customHeight="1">
      <c r="A57" s="56" t="s">
        <v>193</v>
      </c>
      <c r="B57" s="10" t="s">
        <v>40</v>
      </c>
      <c r="C57" s="10" t="s">
        <v>150</v>
      </c>
      <c r="D57" s="11"/>
      <c r="E57" s="11"/>
      <c r="F57" s="11"/>
      <c r="G57" s="11"/>
      <c r="H57" s="12">
        <f>H60+H61+H64</f>
        <v>290391.88</v>
      </c>
      <c r="I57" s="12">
        <f>I60+I61+I64</f>
        <v>137062.39999999999</v>
      </c>
      <c r="J57" s="42">
        <f t="shared" si="0"/>
        <v>47.199115898144257</v>
      </c>
    </row>
    <row r="58" spans="1:10" s="8" customFormat="1" ht="56.25">
      <c r="A58" s="15" t="s">
        <v>60</v>
      </c>
      <c r="B58" s="13" t="s">
        <v>40</v>
      </c>
      <c r="C58" s="13" t="s">
        <v>61</v>
      </c>
      <c r="D58" s="14"/>
      <c r="E58" s="14"/>
      <c r="F58" s="14"/>
      <c r="G58" s="14"/>
      <c r="H58" s="57">
        <v>290391.88</v>
      </c>
      <c r="I58" s="57">
        <f>I59+I61+I64</f>
        <v>137062.39999999999</v>
      </c>
      <c r="J58" s="42">
        <f t="shared" si="0"/>
        <v>47.199115898144257</v>
      </c>
    </row>
    <row r="59" spans="1:10" s="8" customFormat="1" ht="37.5">
      <c r="A59" s="38" t="s">
        <v>62</v>
      </c>
      <c r="B59" s="39" t="s">
        <v>40</v>
      </c>
      <c r="C59" s="39" t="s">
        <v>61</v>
      </c>
      <c r="D59" s="39" t="s">
        <v>63</v>
      </c>
      <c r="E59" s="40"/>
      <c r="F59" s="40"/>
      <c r="G59" s="40"/>
      <c r="H59" s="41">
        <v>228738.13</v>
      </c>
      <c r="I59" s="41">
        <v>88738.13</v>
      </c>
      <c r="J59" s="42">
        <f t="shared" si="0"/>
        <v>38.794638217948183</v>
      </c>
    </row>
    <row r="60" spans="1:10" s="8" customFormat="1" ht="18.75">
      <c r="A60" s="43" t="s">
        <v>31</v>
      </c>
      <c r="B60" s="39" t="s">
        <v>40</v>
      </c>
      <c r="C60" s="39" t="s">
        <v>61</v>
      </c>
      <c r="D60" s="39" t="s">
        <v>63</v>
      </c>
      <c r="E60" s="39" t="s">
        <v>32</v>
      </c>
      <c r="F60" s="39" t="s">
        <v>117</v>
      </c>
      <c r="G60" s="39">
        <v>226</v>
      </c>
      <c r="H60" s="44">
        <v>228738.13</v>
      </c>
      <c r="I60" s="44">
        <v>88738.13</v>
      </c>
      <c r="J60" s="45">
        <f t="shared" si="0"/>
        <v>38.794638217948183</v>
      </c>
    </row>
    <row r="61" spans="1:10" ht="18.75">
      <c r="A61" s="58" t="s">
        <v>64</v>
      </c>
      <c r="B61" s="34" t="s">
        <v>40</v>
      </c>
      <c r="C61" s="34" t="s">
        <v>61</v>
      </c>
      <c r="D61" s="34" t="s">
        <v>65</v>
      </c>
      <c r="E61" s="35"/>
      <c r="F61" s="35"/>
      <c r="G61" s="35"/>
      <c r="H61" s="41">
        <f>H62</f>
        <v>31653.75</v>
      </c>
      <c r="I61" s="41">
        <v>21653.75</v>
      </c>
      <c r="J61" s="37">
        <f t="shared" si="0"/>
        <v>68.408166488962607</v>
      </c>
    </row>
    <row r="62" spans="1:10" s="8" customFormat="1" ht="18.75">
      <c r="A62" s="43" t="s">
        <v>31</v>
      </c>
      <c r="B62" s="39" t="s">
        <v>40</v>
      </c>
      <c r="C62" s="39" t="s">
        <v>61</v>
      </c>
      <c r="D62" s="39" t="s">
        <v>65</v>
      </c>
      <c r="E62" s="39" t="s">
        <v>32</v>
      </c>
      <c r="F62" s="39" t="s">
        <v>117</v>
      </c>
      <c r="G62" s="39">
        <v>226</v>
      </c>
      <c r="H62" s="44">
        <v>31653.75</v>
      </c>
      <c r="I62" s="44">
        <v>21653.75</v>
      </c>
      <c r="J62" s="45">
        <f t="shared" si="0"/>
        <v>68.408166488962607</v>
      </c>
    </row>
    <row r="63" spans="1:10" s="8" customFormat="1" ht="18.75" hidden="1">
      <c r="A63" s="43" t="s">
        <v>31</v>
      </c>
      <c r="B63" s="39" t="s">
        <v>40</v>
      </c>
      <c r="C63" s="39" t="s">
        <v>61</v>
      </c>
      <c r="D63" s="39" t="s">
        <v>65</v>
      </c>
      <c r="E63" s="39" t="s">
        <v>32</v>
      </c>
      <c r="F63" s="39" t="s">
        <v>119</v>
      </c>
      <c r="G63" s="39"/>
      <c r="H63" s="44">
        <v>0</v>
      </c>
      <c r="I63" s="44">
        <v>0</v>
      </c>
      <c r="J63" s="45" t="e">
        <f t="shared" si="0"/>
        <v>#DIV/0!</v>
      </c>
    </row>
    <row r="64" spans="1:10" ht="37.5">
      <c r="A64" s="58" t="s">
        <v>66</v>
      </c>
      <c r="B64" s="34" t="s">
        <v>40</v>
      </c>
      <c r="C64" s="34" t="s">
        <v>61</v>
      </c>
      <c r="D64" s="34" t="s">
        <v>67</v>
      </c>
      <c r="E64" s="35"/>
      <c r="F64" s="35"/>
      <c r="G64" s="35"/>
      <c r="H64" s="41">
        <v>30000</v>
      </c>
      <c r="I64" s="41">
        <v>26670.52</v>
      </c>
      <c r="J64" s="37">
        <f t="shared" si="0"/>
        <v>88.90173333333334</v>
      </c>
    </row>
    <row r="65" spans="1:10" s="8" customFormat="1" ht="18.75">
      <c r="A65" s="43" t="s">
        <v>31</v>
      </c>
      <c r="B65" s="39" t="s">
        <v>40</v>
      </c>
      <c r="C65" s="39" t="s">
        <v>61</v>
      </c>
      <c r="D65" s="39" t="s">
        <v>67</v>
      </c>
      <c r="E65" s="39" t="s">
        <v>32</v>
      </c>
      <c r="F65" s="39" t="s">
        <v>117</v>
      </c>
      <c r="G65" s="39">
        <v>226</v>
      </c>
      <c r="H65" s="44">
        <v>30000</v>
      </c>
      <c r="I65" s="44">
        <v>26670.52</v>
      </c>
      <c r="J65" s="45">
        <f t="shared" si="0"/>
        <v>88.90173333333334</v>
      </c>
    </row>
    <row r="66" spans="1:10" ht="45.6" customHeight="1">
      <c r="A66" s="22" t="s">
        <v>147</v>
      </c>
      <c r="B66" s="16" t="s">
        <v>40</v>
      </c>
      <c r="C66" s="16" t="s">
        <v>146</v>
      </c>
      <c r="D66" s="17"/>
      <c r="E66" s="17"/>
      <c r="F66" s="17"/>
      <c r="G66" s="17"/>
      <c r="H66" s="18">
        <f>H67+H70+H72+H74</f>
        <v>1219800</v>
      </c>
      <c r="I66" s="18">
        <f>I67+I70+I72</f>
        <v>313664.78000000003</v>
      </c>
      <c r="J66" s="37">
        <f t="shared" si="0"/>
        <v>25.714443351369081</v>
      </c>
    </row>
    <row r="67" spans="1:10" ht="21" customHeight="1">
      <c r="A67" s="58" t="s">
        <v>10</v>
      </c>
      <c r="B67" s="34" t="s">
        <v>40</v>
      </c>
      <c r="C67" s="34" t="s">
        <v>11</v>
      </c>
      <c r="D67" s="35"/>
      <c r="E67" s="35"/>
      <c r="F67" s="35"/>
      <c r="G67" s="35"/>
      <c r="H67" s="51">
        <v>200000</v>
      </c>
      <c r="I67" s="51">
        <v>0</v>
      </c>
      <c r="J67" s="37">
        <f t="shared" si="0"/>
        <v>0</v>
      </c>
    </row>
    <row r="68" spans="1:10" ht="37.5">
      <c r="A68" s="33" t="s">
        <v>121</v>
      </c>
      <c r="B68" s="34" t="s">
        <v>40</v>
      </c>
      <c r="C68" s="34" t="s">
        <v>11</v>
      </c>
      <c r="D68" s="34" t="s">
        <v>122</v>
      </c>
      <c r="E68" s="35"/>
      <c r="F68" s="35"/>
      <c r="G68" s="35"/>
      <c r="H68" s="41">
        <v>200000</v>
      </c>
      <c r="I68" s="41">
        <v>0</v>
      </c>
      <c r="J68" s="37">
        <f t="shared" si="0"/>
        <v>0</v>
      </c>
    </row>
    <row r="69" spans="1:10" s="8" customFormat="1" ht="18.75">
      <c r="A69" s="43" t="s">
        <v>31</v>
      </c>
      <c r="B69" s="39" t="s">
        <v>40</v>
      </c>
      <c r="C69" s="39" t="s">
        <v>11</v>
      </c>
      <c r="D69" s="39" t="s">
        <v>122</v>
      </c>
      <c r="E69" s="39" t="s">
        <v>32</v>
      </c>
      <c r="F69" s="39" t="s">
        <v>123</v>
      </c>
      <c r="G69" s="39">
        <v>226</v>
      </c>
      <c r="H69" s="44">
        <v>200000</v>
      </c>
      <c r="I69" s="44">
        <v>0</v>
      </c>
      <c r="J69" s="45">
        <f t="shared" si="0"/>
        <v>0</v>
      </c>
    </row>
    <row r="70" spans="1:10" s="8" customFormat="1" ht="37.5">
      <c r="A70" s="46" t="s">
        <v>155</v>
      </c>
      <c r="B70" s="39"/>
      <c r="C70" s="49" t="s">
        <v>11</v>
      </c>
      <c r="D70" s="40" t="s">
        <v>157</v>
      </c>
      <c r="E70" s="39"/>
      <c r="F70" s="39"/>
      <c r="G70" s="39"/>
      <c r="H70" s="53">
        <f>H71</f>
        <v>249767.27</v>
      </c>
      <c r="I70" s="53">
        <f>I71</f>
        <v>52750</v>
      </c>
      <c r="J70" s="45">
        <f t="shared" si="0"/>
        <v>21.119660714552392</v>
      </c>
    </row>
    <row r="71" spans="1:10" s="8" customFormat="1" ht="18.75">
      <c r="A71" s="46" t="s">
        <v>154</v>
      </c>
      <c r="B71" s="39"/>
      <c r="C71" s="49" t="s">
        <v>11</v>
      </c>
      <c r="D71" s="40" t="s">
        <v>157</v>
      </c>
      <c r="E71" s="39">
        <v>244</v>
      </c>
      <c r="F71" s="39">
        <v>2300</v>
      </c>
      <c r="G71" s="39">
        <v>226</v>
      </c>
      <c r="H71" s="44">
        <v>249767.27</v>
      </c>
      <c r="I71" s="44">
        <v>52750</v>
      </c>
      <c r="J71" s="45">
        <f t="shared" si="0"/>
        <v>21.119660714552392</v>
      </c>
    </row>
    <row r="72" spans="1:10" s="8" customFormat="1" ht="37.5">
      <c r="A72" s="46" t="s">
        <v>156</v>
      </c>
      <c r="B72" s="39"/>
      <c r="C72" s="49" t="s">
        <v>11</v>
      </c>
      <c r="D72" s="40" t="s">
        <v>158</v>
      </c>
      <c r="E72" s="39"/>
      <c r="F72" s="39"/>
      <c r="G72" s="39"/>
      <c r="H72" s="53">
        <f>H73</f>
        <v>741532.73</v>
      </c>
      <c r="I72" s="53">
        <f>I73</f>
        <v>260914.78</v>
      </c>
      <c r="J72" s="93">
        <f t="shared" si="0"/>
        <v>35.185875072567597</v>
      </c>
    </row>
    <row r="73" spans="1:10" s="8" customFormat="1" ht="18.75">
      <c r="A73" s="46" t="s">
        <v>154</v>
      </c>
      <c r="B73" s="39"/>
      <c r="C73" s="49" t="s">
        <v>11</v>
      </c>
      <c r="D73" s="40" t="s">
        <v>158</v>
      </c>
      <c r="E73" s="39">
        <v>244</v>
      </c>
      <c r="F73" s="39">
        <v>2300</v>
      </c>
      <c r="G73" s="39">
        <v>226</v>
      </c>
      <c r="H73" s="44">
        <v>741532.73</v>
      </c>
      <c r="I73" s="44">
        <v>260914.78</v>
      </c>
      <c r="J73" s="45">
        <f t="shared" si="0"/>
        <v>35.185875072567597</v>
      </c>
    </row>
    <row r="74" spans="1:10" s="8" customFormat="1" ht="37.5">
      <c r="A74" s="90" t="s">
        <v>188</v>
      </c>
      <c r="B74" s="85"/>
      <c r="C74" s="86" t="s">
        <v>185</v>
      </c>
      <c r="D74" s="87" t="s">
        <v>186</v>
      </c>
      <c r="E74" s="85"/>
      <c r="F74" s="85"/>
      <c r="G74" s="85"/>
      <c r="H74" s="85">
        <v>28500</v>
      </c>
      <c r="I74" s="88">
        <v>0</v>
      </c>
      <c r="J74" s="89">
        <f t="shared" si="0"/>
        <v>0</v>
      </c>
    </row>
    <row r="75" spans="1:10" s="8" customFormat="1" ht="18.75" hidden="1">
      <c r="A75" s="46"/>
      <c r="B75" s="39"/>
      <c r="C75" s="49"/>
      <c r="D75" s="40"/>
      <c r="E75" s="39"/>
      <c r="F75" s="39"/>
      <c r="G75" s="39"/>
      <c r="H75" s="44"/>
      <c r="I75" s="44"/>
      <c r="J75" s="45" t="e">
        <f t="shared" si="0"/>
        <v>#DIV/0!</v>
      </c>
    </row>
    <row r="76" spans="1:10" s="8" customFormat="1" ht="37.5">
      <c r="A76" s="43" t="s">
        <v>189</v>
      </c>
      <c r="B76" s="39"/>
      <c r="C76" s="49" t="s">
        <v>185</v>
      </c>
      <c r="D76" s="40" t="s">
        <v>186</v>
      </c>
      <c r="E76" s="39">
        <v>244</v>
      </c>
      <c r="F76" s="39">
        <v>8624</v>
      </c>
      <c r="G76" s="39">
        <v>226</v>
      </c>
      <c r="H76" s="44">
        <v>28500</v>
      </c>
      <c r="I76" s="44"/>
      <c r="J76" s="45">
        <f t="shared" si="0"/>
        <v>0</v>
      </c>
    </row>
    <row r="77" spans="1:10" s="8" customFormat="1" ht="18.75">
      <c r="A77" s="43" t="s">
        <v>31</v>
      </c>
      <c r="B77" s="39"/>
      <c r="C77" s="49" t="s">
        <v>185</v>
      </c>
      <c r="D77" s="40" t="s">
        <v>186</v>
      </c>
      <c r="E77" s="39"/>
      <c r="F77" s="39"/>
      <c r="G77" s="39"/>
      <c r="H77" s="44">
        <v>28500</v>
      </c>
      <c r="I77" s="44"/>
      <c r="J77" s="45">
        <f t="shared" si="0"/>
        <v>0</v>
      </c>
    </row>
    <row r="78" spans="1:10" s="4" customFormat="1" ht="45.6" customHeight="1">
      <c r="A78" s="56" t="s">
        <v>148</v>
      </c>
      <c r="B78" s="10" t="s">
        <v>40</v>
      </c>
      <c r="C78" s="10" t="s">
        <v>149</v>
      </c>
      <c r="D78" s="11"/>
      <c r="E78" s="11"/>
      <c r="F78" s="11"/>
      <c r="G78" s="11"/>
      <c r="H78" s="12">
        <f>H79+H91</f>
        <v>3272686.32</v>
      </c>
      <c r="I78" s="12">
        <f>I79+I91</f>
        <v>1150481.99</v>
      </c>
      <c r="J78" s="21">
        <f t="shared" si="0"/>
        <v>35.15405625553506</v>
      </c>
    </row>
    <row r="79" spans="1:10" s="4" customFormat="1" ht="40.15" customHeight="1">
      <c r="A79" s="19" t="s">
        <v>12</v>
      </c>
      <c r="B79" s="19" t="s">
        <v>40</v>
      </c>
      <c r="C79" s="19" t="s">
        <v>13</v>
      </c>
      <c r="D79" s="20"/>
      <c r="E79" s="20"/>
      <c r="F79" s="20"/>
      <c r="G79" s="20"/>
      <c r="H79" s="91">
        <f>H80</f>
        <v>96187.51999999999</v>
      </c>
      <c r="I79" s="91">
        <f>I80</f>
        <v>96187.51999999999</v>
      </c>
      <c r="J79" s="21">
        <f t="shared" si="0"/>
        <v>99.999999999999986</v>
      </c>
    </row>
    <row r="80" spans="1:10" ht="37.5">
      <c r="A80" s="58" t="s">
        <v>124</v>
      </c>
      <c r="B80" s="34" t="s">
        <v>40</v>
      </c>
      <c r="C80" s="34" t="s">
        <v>13</v>
      </c>
      <c r="D80" s="34" t="s">
        <v>14</v>
      </c>
      <c r="E80" s="35"/>
      <c r="F80" s="35"/>
      <c r="G80" s="35"/>
      <c r="H80" s="41">
        <f>H82+H85+H87+H89</f>
        <v>96187.51999999999</v>
      </c>
      <c r="I80" s="41">
        <f>I82+I85+I87+I89</f>
        <v>96187.51999999999</v>
      </c>
      <c r="J80" s="37">
        <v>0</v>
      </c>
    </row>
    <row r="81" spans="1:10" ht="18.75">
      <c r="A81" s="33" t="s">
        <v>31</v>
      </c>
      <c r="B81" s="34" t="s">
        <v>40</v>
      </c>
      <c r="C81" s="34" t="s">
        <v>13</v>
      </c>
      <c r="D81" s="34" t="s">
        <v>14</v>
      </c>
      <c r="E81" s="34" t="s">
        <v>32</v>
      </c>
      <c r="F81" s="34" t="s">
        <v>117</v>
      </c>
      <c r="G81" s="34"/>
      <c r="H81" s="44">
        <v>0</v>
      </c>
      <c r="I81" s="44">
        <v>0</v>
      </c>
      <c r="J81" s="55">
        <v>0</v>
      </c>
    </row>
    <row r="82" spans="1:10" ht="35.450000000000003" customHeight="1">
      <c r="A82" s="58" t="s">
        <v>125</v>
      </c>
      <c r="B82" s="34" t="s">
        <v>40</v>
      </c>
      <c r="C82" s="34" t="s">
        <v>13</v>
      </c>
      <c r="D82" s="34" t="s">
        <v>126</v>
      </c>
      <c r="E82" s="35"/>
      <c r="F82" s="35"/>
      <c r="G82" s="35"/>
      <c r="H82" s="51">
        <f>H83</f>
        <v>60000</v>
      </c>
      <c r="I82" s="51">
        <f>I83</f>
        <v>60000</v>
      </c>
      <c r="J82" s="37">
        <f t="shared" si="0"/>
        <v>100</v>
      </c>
    </row>
    <row r="83" spans="1:10" s="8" customFormat="1" ht="18.75">
      <c r="A83" s="43" t="s">
        <v>31</v>
      </c>
      <c r="B83" s="39" t="s">
        <v>40</v>
      </c>
      <c r="C83" s="39" t="s">
        <v>13</v>
      </c>
      <c r="D83" s="39" t="s">
        <v>126</v>
      </c>
      <c r="E83" s="39" t="s">
        <v>32</v>
      </c>
      <c r="F83" s="39"/>
      <c r="G83" s="39"/>
      <c r="H83" s="44">
        <v>60000</v>
      </c>
      <c r="I83" s="44">
        <v>60000</v>
      </c>
      <c r="J83" s="45">
        <f t="shared" si="0"/>
        <v>100</v>
      </c>
    </row>
    <row r="84" spans="1:10" s="8" customFormat="1" ht="18.75">
      <c r="A84" s="46" t="s">
        <v>176</v>
      </c>
      <c r="B84" s="39" t="s">
        <v>40</v>
      </c>
      <c r="C84" s="39" t="s">
        <v>13</v>
      </c>
      <c r="D84" s="39" t="s">
        <v>126</v>
      </c>
      <c r="E84" s="39" t="s">
        <v>32</v>
      </c>
      <c r="F84" s="39" t="s">
        <v>123</v>
      </c>
      <c r="G84" s="39">
        <v>225</v>
      </c>
      <c r="H84" s="44">
        <v>60000</v>
      </c>
      <c r="I84" s="44">
        <v>60000</v>
      </c>
      <c r="J84" s="45">
        <f t="shared" si="0"/>
        <v>100</v>
      </c>
    </row>
    <row r="85" spans="1:10" ht="37.5" hidden="1">
      <c r="A85" s="58" t="s">
        <v>18</v>
      </c>
      <c r="B85" s="34" t="s">
        <v>40</v>
      </c>
      <c r="C85" s="34" t="s">
        <v>13</v>
      </c>
      <c r="D85" s="34" t="s">
        <v>127</v>
      </c>
      <c r="E85" s="35"/>
      <c r="F85" s="35"/>
      <c r="G85" s="35"/>
      <c r="H85" s="36">
        <v>0</v>
      </c>
      <c r="I85" s="36">
        <v>0</v>
      </c>
      <c r="J85" s="37" t="e">
        <f t="shared" si="0"/>
        <v>#DIV/0!</v>
      </c>
    </row>
    <row r="86" spans="1:10" ht="75" hidden="1">
      <c r="A86" s="33" t="s">
        <v>128</v>
      </c>
      <c r="B86" s="34" t="s">
        <v>40</v>
      </c>
      <c r="C86" s="34" t="s">
        <v>13</v>
      </c>
      <c r="D86" s="34" t="s">
        <v>127</v>
      </c>
      <c r="E86" s="34" t="s">
        <v>129</v>
      </c>
      <c r="F86" s="34" t="s">
        <v>123</v>
      </c>
      <c r="G86" s="34"/>
      <c r="H86" s="54">
        <v>0</v>
      </c>
      <c r="I86" s="54">
        <v>0</v>
      </c>
      <c r="J86" s="55" t="e">
        <f t="shared" si="0"/>
        <v>#DIV/0!</v>
      </c>
    </row>
    <row r="87" spans="1:10" ht="37.5" hidden="1">
      <c r="A87" s="58" t="s">
        <v>68</v>
      </c>
      <c r="B87" s="34" t="s">
        <v>40</v>
      </c>
      <c r="C87" s="34" t="s">
        <v>13</v>
      </c>
      <c r="D87" s="34" t="s">
        <v>17</v>
      </c>
      <c r="E87" s="35"/>
      <c r="F87" s="35"/>
      <c r="G87" s="35"/>
      <c r="H87" s="36">
        <v>0</v>
      </c>
      <c r="I87" s="36">
        <v>0</v>
      </c>
      <c r="J87" s="37" t="e">
        <f t="shared" si="0"/>
        <v>#DIV/0!</v>
      </c>
    </row>
    <row r="88" spans="1:10" ht="75" hidden="1">
      <c r="A88" s="33" t="s">
        <v>128</v>
      </c>
      <c r="B88" s="34" t="s">
        <v>40</v>
      </c>
      <c r="C88" s="34" t="s">
        <v>13</v>
      </c>
      <c r="D88" s="34" t="s">
        <v>17</v>
      </c>
      <c r="E88" s="34" t="s">
        <v>129</v>
      </c>
      <c r="F88" s="34" t="s">
        <v>123</v>
      </c>
      <c r="G88" s="34"/>
      <c r="H88" s="54">
        <v>0</v>
      </c>
      <c r="I88" s="54">
        <v>0</v>
      </c>
      <c r="J88" s="55" t="e">
        <f t="shared" si="0"/>
        <v>#DIV/0!</v>
      </c>
    </row>
    <row r="89" spans="1:10" ht="18.75">
      <c r="A89" s="58" t="s">
        <v>69</v>
      </c>
      <c r="B89" s="34" t="s">
        <v>40</v>
      </c>
      <c r="C89" s="34" t="s">
        <v>13</v>
      </c>
      <c r="D89" s="34" t="s">
        <v>70</v>
      </c>
      <c r="E89" s="35"/>
      <c r="F89" s="35"/>
      <c r="G89" s="35"/>
      <c r="H89" s="51">
        <f>H90</f>
        <v>36187.519999999997</v>
      </c>
      <c r="I89" s="51">
        <f>I90</f>
        <v>36187.519999999997</v>
      </c>
      <c r="J89" s="37">
        <f t="shared" si="0"/>
        <v>100</v>
      </c>
    </row>
    <row r="90" spans="1:10" s="8" customFormat="1" ht="94.5" customHeight="1">
      <c r="A90" s="43" t="s">
        <v>31</v>
      </c>
      <c r="B90" s="39" t="s">
        <v>40</v>
      </c>
      <c r="C90" s="39" t="s">
        <v>13</v>
      </c>
      <c r="D90" s="39" t="s">
        <v>70</v>
      </c>
      <c r="E90" s="39" t="s">
        <v>32</v>
      </c>
      <c r="F90" s="39" t="s">
        <v>118</v>
      </c>
      <c r="G90" s="39">
        <v>223</v>
      </c>
      <c r="H90" s="44">
        <v>36187.519999999997</v>
      </c>
      <c r="I90" s="44">
        <v>36187.519999999997</v>
      </c>
      <c r="J90" s="45">
        <f t="shared" si="0"/>
        <v>100</v>
      </c>
    </row>
    <row r="91" spans="1:10" s="5" customFormat="1" ht="33" customHeight="1">
      <c r="A91" s="59" t="s">
        <v>71</v>
      </c>
      <c r="B91" s="59" t="s">
        <v>40</v>
      </c>
      <c r="C91" s="59" t="s">
        <v>72</v>
      </c>
      <c r="D91" s="60"/>
      <c r="E91" s="60"/>
      <c r="F91" s="60"/>
      <c r="G91" s="60"/>
      <c r="H91" s="91">
        <f>H92+H94+H97+H102+H105+H107+H112+H114+H118+H120+H124+H127</f>
        <v>3176498.8</v>
      </c>
      <c r="I91" s="91">
        <f>I92+I94+I97+I102+I105+I107+I112+I114+I118+I120+I124+I127</f>
        <v>1054294.47</v>
      </c>
      <c r="J91" s="37">
        <f t="shared" si="0"/>
        <v>33.19045705290366</v>
      </c>
    </row>
    <row r="92" spans="1:10" ht="37.5">
      <c r="A92" s="58" t="s">
        <v>73</v>
      </c>
      <c r="B92" s="34" t="s">
        <v>40</v>
      </c>
      <c r="C92" s="34" t="s">
        <v>72</v>
      </c>
      <c r="D92" s="34" t="s">
        <v>74</v>
      </c>
      <c r="E92" s="35"/>
      <c r="F92" s="35"/>
      <c r="G92" s="35"/>
      <c r="H92" s="36">
        <f>H93</f>
        <v>350000</v>
      </c>
      <c r="I92" s="36">
        <f>I93</f>
        <v>293778.86</v>
      </c>
      <c r="J92" s="37">
        <f t="shared" si="0"/>
        <v>83.936817142857137</v>
      </c>
    </row>
    <row r="93" spans="1:10" ht="18.75">
      <c r="A93" s="33" t="s">
        <v>31</v>
      </c>
      <c r="B93" s="34" t="s">
        <v>40</v>
      </c>
      <c r="C93" s="34" t="s">
        <v>72</v>
      </c>
      <c r="D93" s="34" t="s">
        <v>74</v>
      </c>
      <c r="E93" s="34" t="s">
        <v>32</v>
      </c>
      <c r="F93" s="34" t="s">
        <v>118</v>
      </c>
      <c r="G93" s="34">
        <v>223</v>
      </c>
      <c r="H93" s="44">
        <v>350000</v>
      </c>
      <c r="I93" s="44">
        <v>293778.86</v>
      </c>
      <c r="J93" s="55">
        <f t="shared" si="0"/>
        <v>83.936817142857137</v>
      </c>
    </row>
    <row r="94" spans="1:10" ht="18.75">
      <c r="A94" s="58" t="s">
        <v>75</v>
      </c>
      <c r="B94" s="34" t="s">
        <v>40</v>
      </c>
      <c r="C94" s="34" t="s">
        <v>72</v>
      </c>
      <c r="D94" s="34" t="s">
        <v>76</v>
      </c>
      <c r="E94" s="35"/>
      <c r="F94" s="35"/>
      <c r="G94" s="35"/>
      <c r="H94" s="51">
        <v>140000</v>
      </c>
      <c r="I94" s="36">
        <v>50412.4</v>
      </c>
      <c r="J94" s="37">
        <f t="shared" si="0"/>
        <v>36.008857142857146</v>
      </c>
    </row>
    <row r="95" spans="1:10" ht="37.5">
      <c r="A95" s="61" t="s">
        <v>170</v>
      </c>
      <c r="B95" s="34"/>
      <c r="C95" s="62" t="s">
        <v>72</v>
      </c>
      <c r="D95" s="35" t="s">
        <v>76</v>
      </c>
      <c r="E95" s="35">
        <v>244</v>
      </c>
      <c r="F95" s="62" t="s">
        <v>117</v>
      </c>
      <c r="G95" s="35">
        <v>346</v>
      </c>
      <c r="H95" s="41">
        <v>17579</v>
      </c>
      <c r="I95" s="41">
        <v>17579</v>
      </c>
      <c r="J95" s="42"/>
    </row>
    <row r="96" spans="1:10" ht="18.75">
      <c r="A96" s="33" t="s">
        <v>31</v>
      </c>
      <c r="B96" s="34" t="s">
        <v>40</v>
      </c>
      <c r="C96" s="34" t="s">
        <v>72</v>
      </c>
      <c r="D96" s="34" t="s">
        <v>76</v>
      </c>
      <c r="E96" s="34" t="s">
        <v>32</v>
      </c>
      <c r="F96" s="34" t="s">
        <v>117</v>
      </c>
      <c r="G96" s="34">
        <v>226</v>
      </c>
      <c r="H96" s="44">
        <v>122421</v>
      </c>
      <c r="I96" s="44">
        <v>32833.4</v>
      </c>
      <c r="J96" s="55">
        <f t="shared" si="0"/>
        <v>26.820071719721291</v>
      </c>
    </row>
    <row r="97" spans="1:10" ht="37.5">
      <c r="A97" s="58" t="s">
        <v>77</v>
      </c>
      <c r="B97" s="34" t="s">
        <v>40</v>
      </c>
      <c r="C97" s="34" t="s">
        <v>72</v>
      </c>
      <c r="D97" s="34" t="s">
        <v>78</v>
      </c>
      <c r="E97" s="35"/>
      <c r="F97" s="35"/>
      <c r="G97" s="35"/>
      <c r="H97" s="36">
        <f>H98+H99+H100+H101</f>
        <v>588750.13</v>
      </c>
      <c r="I97" s="36">
        <f>I98+I99+I100+I101</f>
        <v>550267.73</v>
      </c>
      <c r="J97" s="37">
        <f t="shared" si="0"/>
        <v>93.463712695910573</v>
      </c>
    </row>
    <row r="98" spans="1:10" ht="18.75">
      <c r="A98" s="33" t="s">
        <v>31</v>
      </c>
      <c r="B98" s="34" t="s">
        <v>40</v>
      </c>
      <c r="C98" s="34" t="s">
        <v>72</v>
      </c>
      <c r="D98" s="34" t="s">
        <v>78</v>
      </c>
      <c r="E98" s="34" t="s">
        <v>32</v>
      </c>
      <c r="F98" s="34" t="s">
        <v>117</v>
      </c>
      <c r="G98" s="34">
        <v>226</v>
      </c>
      <c r="H98" s="44">
        <v>566338.13</v>
      </c>
      <c r="I98" s="44">
        <v>527855.73</v>
      </c>
      <c r="J98" s="55">
        <f t="shared" si="0"/>
        <v>93.205048722394864</v>
      </c>
    </row>
    <row r="99" spans="1:10" ht="18.75" hidden="1">
      <c r="A99" s="33" t="s">
        <v>31</v>
      </c>
      <c r="B99" s="34" t="s">
        <v>40</v>
      </c>
      <c r="C99" s="34" t="s">
        <v>72</v>
      </c>
      <c r="D99" s="34" t="s">
        <v>78</v>
      </c>
      <c r="E99" s="34" t="s">
        <v>32</v>
      </c>
      <c r="F99" s="34" t="s">
        <v>119</v>
      </c>
      <c r="G99" s="34"/>
      <c r="H99" s="44">
        <v>0</v>
      </c>
      <c r="I99" s="44">
        <v>0</v>
      </c>
      <c r="J99" s="55" t="e">
        <f t="shared" ref="J99:J154" si="2">I99*100/H99</f>
        <v>#DIV/0!</v>
      </c>
    </row>
    <row r="100" spans="1:10" ht="18.75">
      <c r="A100" s="63" t="s">
        <v>176</v>
      </c>
      <c r="B100" s="34"/>
      <c r="C100" s="62" t="s">
        <v>72</v>
      </c>
      <c r="D100" s="35" t="s">
        <v>78</v>
      </c>
      <c r="E100" s="34">
        <v>244</v>
      </c>
      <c r="F100" s="62" t="s">
        <v>117</v>
      </c>
      <c r="G100" s="34">
        <v>225</v>
      </c>
      <c r="H100" s="44">
        <v>19800</v>
      </c>
      <c r="I100" s="44">
        <v>19800</v>
      </c>
      <c r="J100" s="55">
        <f t="shared" si="2"/>
        <v>100</v>
      </c>
    </row>
    <row r="101" spans="1:10" ht="18.75">
      <c r="A101" s="63" t="s">
        <v>170</v>
      </c>
      <c r="B101" s="34"/>
      <c r="C101" s="62" t="s">
        <v>72</v>
      </c>
      <c r="D101" s="35" t="s">
        <v>78</v>
      </c>
      <c r="E101" s="34">
        <v>244</v>
      </c>
      <c r="F101" s="62" t="s">
        <v>117</v>
      </c>
      <c r="G101" s="34">
        <v>346</v>
      </c>
      <c r="H101" s="44">
        <v>2612</v>
      </c>
      <c r="I101" s="44">
        <v>2612</v>
      </c>
      <c r="J101" s="55">
        <f t="shared" si="2"/>
        <v>100</v>
      </c>
    </row>
    <row r="102" spans="1:10" ht="18.75">
      <c r="A102" s="58" t="s">
        <v>79</v>
      </c>
      <c r="B102" s="34" t="s">
        <v>40</v>
      </c>
      <c r="C102" s="34" t="s">
        <v>72</v>
      </c>
      <c r="D102" s="34" t="s">
        <v>80</v>
      </c>
      <c r="E102" s="35"/>
      <c r="F102" s="35"/>
      <c r="G102" s="35"/>
      <c r="H102" s="36">
        <f>H103+H104</f>
        <v>39089</v>
      </c>
      <c r="I102" s="36">
        <f>I103+I104</f>
        <v>16600</v>
      </c>
      <c r="J102" s="37">
        <f t="shared" si="2"/>
        <v>42.467190258128888</v>
      </c>
    </row>
    <row r="103" spans="1:10" ht="18.75">
      <c r="A103" s="33" t="s">
        <v>31</v>
      </c>
      <c r="B103" s="34" t="s">
        <v>40</v>
      </c>
      <c r="C103" s="34" t="s">
        <v>72</v>
      </c>
      <c r="D103" s="34" t="s">
        <v>80</v>
      </c>
      <c r="E103" s="34" t="s">
        <v>32</v>
      </c>
      <c r="F103" s="34" t="s">
        <v>117</v>
      </c>
      <c r="G103" s="34">
        <v>226</v>
      </c>
      <c r="H103" s="44">
        <v>39089</v>
      </c>
      <c r="I103" s="44">
        <v>16600</v>
      </c>
      <c r="J103" s="55">
        <f t="shared" si="2"/>
        <v>42.467190258128888</v>
      </c>
    </row>
    <row r="104" spans="1:10" ht="18.75" hidden="1">
      <c r="A104" s="33" t="s">
        <v>31</v>
      </c>
      <c r="B104" s="34" t="s">
        <v>40</v>
      </c>
      <c r="C104" s="34" t="s">
        <v>72</v>
      </c>
      <c r="D104" s="34" t="s">
        <v>80</v>
      </c>
      <c r="E104" s="34" t="s">
        <v>32</v>
      </c>
      <c r="F104" s="34" t="s">
        <v>119</v>
      </c>
      <c r="G104" s="34"/>
      <c r="H104" s="54">
        <v>0</v>
      </c>
      <c r="I104" s="54">
        <v>0</v>
      </c>
      <c r="J104" s="55" t="e">
        <f t="shared" si="2"/>
        <v>#DIV/0!</v>
      </c>
    </row>
    <row r="105" spans="1:10" ht="18.75">
      <c r="A105" s="58" t="s">
        <v>81</v>
      </c>
      <c r="B105" s="34" t="s">
        <v>40</v>
      </c>
      <c r="C105" s="34" t="s">
        <v>72</v>
      </c>
      <c r="D105" s="34" t="s">
        <v>82</v>
      </c>
      <c r="E105" s="35"/>
      <c r="F105" s="35"/>
      <c r="G105" s="35"/>
      <c r="H105" s="36">
        <f>H106</f>
        <v>123709</v>
      </c>
      <c r="I105" s="36">
        <f>I106</f>
        <v>34600</v>
      </c>
      <c r="J105" s="37">
        <f t="shared" si="2"/>
        <v>27.968862410980609</v>
      </c>
    </row>
    <row r="106" spans="1:10" ht="18.75">
      <c r="A106" s="33" t="s">
        <v>31</v>
      </c>
      <c r="B106" s="34" t="s">
        <v>40</v>
      </c>
      <c r="C106" s="34" t="s">
        <v>72</v>
      </c>
      <c r="D106" s="34" t="s">
        <v>82</v>
      </c>
      <c r="E106" s="34" t="s">
        <v>32</v>
      </c>
      <c r="F106" s="34" t="s">
        <v>117</v>
      </c>
      <c r="G106" s="34">
        <v>226</v>
      </c>
      <c r="H106" s="44">
        <v>123709</v>
      </c>
      <c r="I106" s="44">
        <v>34600</v>
      </c>
      <c r="J106" s="55">
        <f t="shared" si="2"/>
        <v>27.968862410980609</v>
      </c>
    </row>
    <row r="107" spans="1:10" ht="18.75">
      <c r="A107" s="58" t="s">
        <v>130</v>
      </c>
      <c r="B107" s="34" t="s">
        <v>40</v>
      </c>
      <c r="C107" s="34" t="s">
        <v>72</v>
      </c>
      <c r="D107" s="34" t="s">
        <v>131</v>
      </c>
      <c r="E107" s="35"/>
      <c r="F107" s="35"/>
      <c r="G107" s="35"/>
      <c r="H107" s="36">
        <f>H108+H111+H109+H110</f>
        <v>300000</v>
      </c>
      <c r="I107" s="36">
        <f>I108+I111+I109+I110</f>
        <v>72635.48</v>
      </c>
      <c r="J107" s="37">
        <f t="shared" si="2"/>
        <v>24.211826666666667</v>
      </c>
    </row>
    <row r="108" spans="1:10" ht="18.75">
      <c r="A108" s="61" t="s">
        <v>154</v>
      </c>
      <c r="B108" s="34"/>
      <c r="C108" s="62" t="s">
        <v>72</v>
      </c>
      <c r="D108" s="35" t="s">
        <v>131</v>
      </c>
      <c r="E108" s="35">
        <v>244</v>
      </c>
      <c r="F108" s="62" t="s">
        <v>117</v>
      </c>
      <c r="G108" s="62" t="s">
        <v>166</v>
      </c>
      <c r="H108" s="41">
        <v>237380</v>
      </c>
      <c r="I108" s="41">
        <v>12515.48</v>
      </c>
      <c r="J108" s="37">
        <f t="shared" si="2"/>
        <v>5.2723397084842869</v>
      </c>
    </row>
    <row r="109" spans="1:10" ht="18.75">
      <c r="A109" s="61" t="s">
        <v>169</v>
      </c>
      <c r="B109" s="34"/>
      <c r="C109" s="62" t="s">
        <v>72</v>
      </c>
      <c r="D109" s="35" t="s">
        <v>131</v>
      </c>
      <c r="E109" s="35">
        <v>244</v>
      </c>
      <c r="F109" s="62" t="s">
        <v>117</v>
      </c>
      <c r="G109" s="62" t="s">
        <v>178</v>
      </c>
      <c r="H109" s="41">
        <v>24220</v>
      </c>
      <c r="I109" s="41">
        <v>24220</v>
      </c>
      <c r="J109" s="37">
        <f t="shared" si="2"/>
        <v>100</v>
      </c>
    </row>
    <row r="110" spans="1:10" ht="37.5">
      <c r="A110" s="61" t="s">
        <v>170</v>
      </c>
      <c r="B110" s="34"/>
      <c r="C110" s="62" t="s">
        <v>72</v>
      </c>
      <c r="D110" s="35" t="s">
        <v>131</v>
      </c>
      <c r="E110" s="35">
        <v>244</v>
      </c>
      <c r="F110" s="62" t="s">
        <v>117</v>
      </c>
      <c r="G110" s="62" t="s">
        <v>179</v>
      </c>
      <c r="H110" s="41">
        <v>4500</v>
      </c>
      <c r="I110" s="41">
        <v>4500</v>
      </c>
      <c r="J110" s="37">
        <f t="shared" si="2"/>
        <v>100</v>
      </c>
    </row>
    <row r="111" spans="1:10" ht="18.75">
      <c r="A111" s="33" t="s">
        <v>31</v>
      </c>
      <c r="B111" s="34" t="s">
        <v>40</v>
      </c>
      <c r="C111" s="34" t="s">
        <v>72</v>
      </c>
      <c r="D111" s="34" t="s">
        <v>131</v>
      </c>
      <c r="E111" s="34" t="s">
        <v>32</v>
      </c>
      <c r="F111" s="34" t="s">
        <v>119</v>
      </c>
      <c r="G111" s="34">
        <v>310</v>
      </c>
      <c r="H111" s="44">
        <v>33900</v>
      </c>
      <c r="I111" s="44">
        <v>31400</v>
      </c>
      <c r="J111" s="55">
        <f t="shared" si="2"/>
        <v>92.625368731563427</v>
      </c>
    </row>
    <row r="112" spans="1:10" ht="18.75">
      <c r="A112" s="58" t="s">
        <v>83</v>
      </c>
      <c r="B112" s="34" t="s">
        <v>40</v>
      </c>
      <c r="C112" s="34" t="s">
        <v>72</v>
      </c>
      <c r="D112" s="34" t="s">
        <v>84</v>
      </c>
      <c r="E112" s="35"/>
      <c r="F112" s="35"/>
      <c r="G112" s="35"/>
      <c r="H112" s="36">
        <f>H113</f>
        <v>74788.87</v>
      </c>
      <c r="I112" s="36">
        <f>I113</f>
        <v>36000</v>
      </c>
      <c r="J112" s="37">
        <f t="shared" si="2"/>
        <v>48.135504654636449</v>
      </c>
    </row>
    <row r="113" spans="1:10" ht="18.75">
      <c r="A113" s="33" t="s">
        <v>31</v>
      </c>
      <c r="B113" s="34" t="s">
        <v>40</v>
      </c>
      <c r="C113" s="34" t="s">
        <v>72</v>
      </c>
      <c r="D113" s="34" t="s">
        <v>84</v>
      </c>
      <c r="E113" s="34" t="s">
        <v>32</v>
      </c>
      <c r="F113" s="34" t="s">
        <v>117</v>
      </c>
      <c r="G113" s="34">
        <v>226</v>
      </c>
      <c r="H113" s="44">
        <v>74788.87</v>
      </c>
      <c r="I113" s="44">
        <v>36000</v>
      </c>
      <c r="J113" s="55">
        <f t="shared" si="2"/>
        <v>48.135504654636449</v>
      </c>
    </row>
    <row r="114" spans="1:10" ht="18.75">
      <c r="A114" s="58" t="s">
        <v>85</v>
      </c>
      <c r="B114" s="34" t="s">
        <v>40</v>
      </c>
      <c r="C114" s="34" t="s">
        <v>72</v>
      </c>
      <c r="D114" s="34" t="s">
        <v>86</v>
      </c>
      <c r="E114" s="35"/>
      <c r="F114" s="35"/>
      <c r="G114" s="35"/>
      <c r="H114" s="36">
        <f>H115</f>
        <v>164727.79999999999</v>
      </c>
      <c r="I114" s="36">
        <f>I115</f>
        <v>0</v>
      </c>
      <c r="J114" s="37">
        <f t="shared" si="2"/>
        <v>0</v>
      </c>
    </row>
    <row r="115" spans="1:10" ht="18.75">
      <c r="A115" s="33" t="s">
        <v>31</v>
      </c>
      <c r="B115" s="34" t="s">
        <v>40</v>
      </c>
      <c r="C115" s="34" t="s">
        <v>72</v>
      </c>
      <c r="D115" s="34" t="s">
        <v>86</v>
      </c>
      <c r="E115" s="34" t="s">
        <v>32</v>
      </c>
      <c r="F115" s="34" t="s">
        <v>117</v>
      </c>
      <c r="G115" s="34">
        <v>226</v>
      </c>
      <c r="H115" s="44">
        <v>164727.79999999999</v>
      </c>
      <c r="I115" s="54">
        <v>0</v>
      </c>
      <c r="J115" s="55">
        <f t="shared" si="2"/>
        <v>0</v>
      </c>
    </row>
    <row r="116" spans="1:10" ht="8.25" hidden="1" customHeight="1">
      <c r="A116" s="58" t="s">
        <v>132</v>
      </c>
      <c r="B116" s="34" t="s">
        <v>40</v>
      </c>
      <c r="C116" s="34" t="s">
        <v>72</v>
      </c>
      <c r="D116" s="34" t="s">
        <v>133</v>
      </c>
      <c r="E116" s="35"/>
      <c r="F116" s="35"/>
      <c r="G116" s="35"/>
      <c r="H116" s="36">
        <f>H117</f>
        <v>0</v>
      </c>
      <c r="I116" s="36">
        <v>0</v>
      </c>
      <c r="J116" s="37" t="e">
        <f t="shared" si="2"/>
        <v>#DIV/0!</v>
      </c>
    </row>
    <row r="117" spans="1:10" ht="18.75" hidden="1">
      <c r="A117" s="33" t="s">
        <v>31</v>
      </c>
      <c r="B117" s="34" t="s">
        <v>40</v>
      </c>
      <c r="C117" s="34" t="s">
        <v>72</v>
      </c>
      <c r="D117" s="34" t="s">
        <v>133</v>
      </c>
      <c r="E117" s="34" t="s">
        <v>32</v>
      </c>
      <c r="F117" s="34" t="s">
        <v>119</v>
      </c>
      <c r="G117" s="34"/>
      <c r="H117" s="54">
        <v>0</v>
      </c>
      <c r="I117" s="54">
        <v>0</v>
      </c>
      <c r="J117" s="55" t="e">
        <f t="shared" si="2"/>
        <v>#DIV/0!</v>
      </c>
    </row>
    <row r="118" spans="1:10" ht="56.25">
      <c r="A118" s="38" t="s">
        <v>134</v>
      </c>
      <c r="B118" s="39" t="s">
        <v>40</v>
      </c>
      <c r="C118" s="39" t="s">
        <v>72</v>
      </c>
      <c r="D118" s="39" t="s">
        <v>135</v>
      </c>
      <c r="E118" s="40"/>
      <c r="F118" s="40"/>
      <c r="G118" s="40"/>
      <c r="H118" s="97">
        <f>H119</f>
        <v>700000</v>
      </c>
      <c r="I118" s="41">
        <f>I119</f>
        <v>0</v>
      </c>
      <c r="J118" s="42">
        <f t="shared" si="2"/>
        <v>0</v>
      </c>
    </row>
    <row r="119" spans="1:10" ht="37.5">
      <c r="A119" s="33" t="s">
        <v>31</v>
      </c>
      <c r="B119" s="34" t="s">
        <v>40</v>
      </c>
      <c r="C119" s="34" t="s">
        <v>72</v>
      </c>
      <c r="D119" s="34" t="s">
        <v>135</v>
      </c>
      <c r="E119" s="34" t="s">
        <v>32</v>
      </c>
      <c r="F119" s="34" t="s">
        <v>136</v>
      </c>
      <c r="G119" s="34"/>
      <c r="H119" s="44">
        <v>700000</v>
      </c>
      <c r="I119" s="54">
        <v>0</v>
      </c>
      <c r="J119" s="55">
        <f t="shared" si="2"/>
        <v>0</v>
      </c>
    </row>
    <row r="120" spans="1:10" ht="93.75">
      <c r="A120" s="38" t="s">
        <v>137</v>
      </c>
      <c r="B120" s="39" t="s">
        <v>40</v>
      </c>
      <c r="C120" s="39" t="s">
        <v>72</v>
      </c>
      <c r="D120" s="39" t="s">
        <v>138</v>
      </c>
      <c r="E120" s="40"/>
      <c r="F120" s="40"/>
      <c r="G120" s="40"/>
      <c r="H120" s="97">
        <f>H121+H122+H123</f>
        <v>70000</v>
      </c>
      <c r="I120" s="41">
        <f>I121+I122+I123</f>
        <v>0</v>
      </c>
      <c r="J120" s="42">
        <f t="shared" si="2"/>
        <v>0</v>
      </c>
    </row>
    <row r="121" spans="1:10" ht="18.75">
      <c r="A121" s="33" t="s">
        <v>31</v>
      </c>
      <c r="B121" s="34" t="s">
        <v>40</v>
      </c>
      <c r="C121" s="34" t="s">
        <v>72</v>
      </c>
      <c r="D121" s="34" t="s">
        <v>138</v>
      </c>
      <c r="E121" s="34" t="s">
        <v>32</v>
      </c>
      <c r="F121" s="34">
        <v>2300</v>
      </c>
      <c r="G121" s="34"/>
      <c r="H121" s="44">
        <v>70000</v>
      </c>
      <c r="I121" s="54">
        <v>0</v>
      </c>
      <c r="J121" s="55">
        <f t="shared" si="2"/>
        <v>0</v>
      </c>
    </row>
    <row r="122" spans="1:10" ht="18.75" hidden="1">
      <c r="A122" s="33" t="s">
        <v>31</v>
      </c>
      <c r="B122" s="34" t="s">
        <v>40</v>
      </c>
      <c r="C122" s="34" t="s">
        <v>72</v>
      </c>
      <c r="D122" s="34" t="s">
        <v>138</v>
      </c>
      <c r="E122" s="34" t="s">
        <v>32</v>
      </c>
      <c r="F122" s="34" t="s">
        <v>139</v>
      </c>
      <c r="G122" s="34"/>
      <c r="H122" s="54">
        <v>0</v>
      </c>
      <c r="I122" s="54">
        <v>0</v>
      </c>
      <c r="J122" s="55" t="e">
        <f t="shared" si="2"/>
        <v>#DIV/0!</v>
      </c>
    </row>
    <row r="123" spans="1:10" ht="12.75" hidden="1" customHeight="1">
      <c r="A123" s="33" t="s">
        <v>31</v>
      </c>
      <c r="B123" s="34" t="s">
        <v>40</v>
      </c>
      <c r="C123" s="34" t="s">
        <v>72</v>
      </c>
      <c r="D123" s="34" t="s">
        <v>138</v>
      </c>
      <c r="E123" s="34" t="s">
        <v>32</v>
      </c>
      <c r="F123" s="34" t="s">
        <v>140</v>
      </c>
      <c r="G123" s="34"/>
      <c r="H123" s="54">
        <v>0</v>
      </c>
      <c r="I123" s="54">
        <v>0</v>
      </c>
      <c r="J123" s="55" t="e">
        <f t="shared" si="2"/>
        <v>#DIV/0!</v>
      </c>
    </row>
    <row r="124" spans="1:10" ht="56.25" customHeight="1">
      <c r="A124" s="98" t="s">
        <v>159</v>
      </c>
      <c r="B124" s="39"/>
      <c r="C124" s="49" t="s">
        <v>72</v>
      </c>
      <c r="D124" s="40" t="s">
        <v>138</v>
      </c>
      <c r="E124" s="39"/>
      <c r="F124" s="40"/>
      <c r="G124" s="40"/>
      <c r="H124" s="99">
        <f>H125+H126</f>
        <v>104644</v>
      </c>
      <c r="I124" s="44">
        <f>I125+I126</f>
        <v>0</v>
      </c>
      <c r="J124" s="45">
        <f t="shared" si="2"/>
        <v>0</v>
      </c>
    </row>
    <row r="125" spans="1:10" ht="56.25" customHeight="1">
      <c r="A125" s="63" t="s">
        <v>154</v>
      </c>
      <c r="B125" s="34"/>
      <c r="C125" s="62" t="s">
        <v>72</v>
      </c>
      <c r="D125" s="35" t="s">
        <v>138</v>
      </c>
      <c r="E125" s="34">
        <v>244</v>
      </c>
      <c r="F125" s="62" t="s">
        <v>117</v>
      </c>
      <c r="G125" s="62"/>
      <c r="H125" s="44">
        <v>60911</v>
      </c>
      <c r="I125" s="54">
        <v>0</v>
      </c>
      <c r="J125" s="55">
        <f t="shared" si="2"/>
        <v>0</v>
      </c>
    </row>
    <row r="126" spans="1:10" ht="56.25" customHeight="1">
      <c r="A126" s="63" t="s">
        <v>154</v>
      </c>
      <c r="B126" s="34"/>
      <c r="C126" s="62" t="s">
        <v>72</v>
      </c>
      <c r="D126" s="35" t="s">
        <v>138</v>
      </c>
      <c r="E126" s="34">
        <v>244</v>
      </c>
      <c r="F126" s="62" t="s">
        <v>145</v>
      </c>
      <c r="G126" s="62"/>
      <c r="H126" s="44">
        <v>43733</v>
      </c>
      <c r="I126" s="54">
        <v>0</v>
      </c>
      <c r="J126" s="55">
        <f t="shared" si="2"/>
        <v>0</v>
      </c>
    </row>
    <row r="127" spans="1:10" s="8" customFormat="1" ht="56.25" customHeight="1">
      <c r="A127" s="98" t="s">
        <v>190</v>
      </c>
      <c r="B127" s="39"/>
      <c r="C127" s="49" t="s">
        <v>72</v>
      </c>
      <c r="D127" s="40" t="s">
        <v>187</v>
      </c>
      <c r="E127" s="39"/>
      <c r="F127" s="49"/>
      <c r="G127" s="49"/>
      <c r="H127" s="99">
        <v>520790</v>
      </c>
      <c r="I127" s="44"/>
      <c r="J127" s="45">
        <f t="shared" si="2"/>
        <v>0</v>
      </c>
    </row>
    <row r="128" spans="1:10" s="8" customFormat="1" ht="56.25" customHeight="1">
      <c r="A128" s="46" t="s">
        <v>191</v>
      </c>
      <c r="B128" s="39"/>
      <c r="C128" s="49" t="s">
        <v>72</v>
      </c>
      <c r="D128" s="40" t="s">
        <v>187</v>
      </c>
      <c r="E128" s="39">
        <v>244</v>
      </c>
      <c r="F128" s="49" t="s">
        <v>192</v>
      </c>
      <c r="G128" s="49" t="s">
        <v>166</v>
      </c>
      <c r="H128" s="44">
        <v>520790</v>
      </c>
      <c r="I128" s="44"/>
      <c r="J128" s="45">
        <f t="shared" si="2"/>
        <v>0</v>
      </c>
    </row>
    <row r="129" spans="1:10" ht="37.5">
      <c r="A129" s="64" t="s">
        <v>87</v>
      </c>
      <c r="B129" s="64" t="s">
        <v>40</v>
      </c>
      <c r="C129" s="64" t="s">
        <v>88</v>
      </c>
      <c r="D129" s="65"/>
      <c r="E129" s="65"/>
      <c r="F129" s="65"/>
      <c r="G129" s="65"/>
      <c r="H129" s="66">
        <v>25000</v>
      </c>
      <c r="I129" s="66">
        <v>0</v>
      </c>
      <c r="J129" s="45">
        <f t="shared" si="2"/>
        <v>0</v>
      </c>
    </row>
    <row r="130" spans="1:10" ht="37.5">
      <c r="A130" s="58" t="s">
        <v>89</v>
      </c>
      <c r="B130" s="34" t="s">
        <v>40</v>
      </c>
      <c r="C130" s="34" t="s">
        <v>88</v>
      </c>
      <c r="D130" s="34" t="s">
        <v>90</v>
      </c>
      <c r="E130" s="35"/>
      <c r="F130" s="35"/>
      <c r="G130" s="35"/>
      <c r="H130" s="36">
        <v>25000</v>
      </c>
      <c r="I130" s="36">
        <v>0</v>
      </c>
      <c r="J130" s="37">
        <f t="shared" si="2"/>
        <v>0</v>
      </c>
    </row>
    <row r="131" spans="1:10" s="8" customFormat="1" ht="75.75" customHeight="1">
      <c r="A131" s="43" t="s">
        <v>31</v>
      </c>
      <c r="B131" s="39" t="s">
        <v>40</v>
      </c>
      <c r="C131" s="39" t="s">
        <v>88</v>
      </c>
      <c r="D131" s="39" t="s">
        <v>90</v>
      </c>
      <c r="E131" s="39" t="s">
        <v>32</v>
      </c>
      <c r="F131" s="39" t="s">
        <v>117</v>
      </c>
      <c r="G131" s="39"/>
      <c r="H131" s="44">
        <v>25000</v>
      </c>
      <c r="I131" s="44">
        <v>0</v>
      </c>
      <c r="J131" s="45">
        <f t="shared" si="2"/>
        <v>0</v>
      </c>
    </row>
    <row r="132" spans="1:10" ht="37.5">
      <c r="A132" s="30" t="s">
        <v>91</v>
      </c>
      <c r="B132" s="30" t="s">
        <v>40</v>
      </c>
      <c r="C132" s="30" t="s">
        <v>92</v>
      </c>
      <c r="D132" s="29"/>
      <c r="E132" s="29"/>
      <c r="F132" s="29"/>
      <c r="G132" s="29"/>
      <c r="H132" s="32">
        <f>H133+H135+H138</f>
        <v>125632</v>
      </c>
      <c r="I132" s="32">
        <f>I133+I135+I138</f>
        <v>73224</v>
      </c>
      <c r="J132" s="42">
        <f t="shared" si="2"/>
        <v>58.284513499745287</v>
      </c>
    </row>
    <row r="133" spans="1:10" ht="37.5">
      <c r="A133" s="58" t="s">
        <v>93</v>
      </c>
      <c r="B133" s="34" t="s">
        <v>40</v>
      </c>
      <c r="C133" s="34" t="s">
        <v>92</v>
      </c>
      <c r="D133" s="34" t="s">
        <v>94</v>
      </c>
      <c r="E133" s="35"/>
      <c r="F133" s="35"/>
      <c r="G133" s="35"/>
      <c r="H133" s="36">
        <f>H134</f>
        <v>28000</v>
      </c>
      <c r="I133" s="36">
        <f>I134</f>
        <v>0</v>
      </c>
      <c r="J133" s="42">
        <f t="shared" si="2"/>
        <v>0</v>
      </c>
    </row>
    <row r="134" spans="1:10" s="8" customFormat="1" ht="18.75">
      <c r="A134" s="43" t="s">
        <v>95</v>
      </c>
      <c r="B134" s="39" t="s">
        <v>40</v>
      </c>
      <c r="C134" s="39" t="s">
        <v>92</v>
      </c>
      <c r="D134" s="39" t="s">
        <v>94</v>
      </c>
      <c r="E134" s="39" t="s">
        <v>96</v>
      </c>
      <c r="F134" s="39" t="s">
        <v>117</v>
      </c>
      <c r="G134" s="39">
        <v>262</v>
      </c>
      <c r="H134" s="44">
        <v>28000</v>
      </c>
      <c r="I134" s="44">
        <v>0</v>
      </c>
      <c r="J134" s="42">
        <f t="shared" si="2"/>
        <v>0</v>
      </c>
    </row>
    <row r="135" spans="1:10" s="8" customFormat="1" ht="18.75">
      <c r="A135" s="38" t="s">
        <v>97</v>
      </c>
      <c r="B135" s="39" t="s">
        <v>40</v>
      </c>
      <c r="C135" s="39" t="s">
        <v>92</v>
      </c>
      <c r="D135" s="39" t="s">
        <v>98</v>
      </c>
      <c r="E135" s="40"/>
      <c r="F135" s="40"/>
      <c r="G135" s="40"/>
      <c r="H135" s="41">
        <f>H136</f>
        <v>97632</v>
      </c>
      <c r="I135" s="41">
        <f>I136</f>
        <v>73224</v>
      </c>
      <c r="J135" s="42">
        <f t="shared" si="2"/>
        <v>75</v>
      </c>
    </row>
    <row r="136" spans="1:10" s="8" customFormat="1" ht="18.75">
      <c r="A136" s="43" t="s">
        <v>141</v>
      </c>
      <c r="B136" s="39" t="s">
        <v>40</v>
      </c>
      <c r="C136" s="39" t="s">
        <v>92</v>
      </c>
      <c r="D136" s="39" t="s">
        <v>98</v>
      </c>
      <c r="E136" s="39" t="s">
        <v>142</v>
      </c>
      <c r="F136" s="39" t="s">
        <v>117</v>
      </c>
      <c r="G136" s="39">
        <v>264</v>
      </c>
      <c r="H136" s="44">
        <v>97632</v>
      </c>
      <c r="I136" s="44">
        <v>73224</v>
      </c>
      <c r="J136" s="45">
        <f t="shared" si="2"/>
        <v>75</v>
      </c>
    </row>
    <row r="137" spans="1:10" ht="37.5" hidden="1">
      <c r="A137" s="33" t="s">
        <v>99</v>
      </c>
      <c r="B137" s="34" t="s">
        <v>40</v>
      </c>
      <c r="C137" s="34" t="s">
        <v>92</v>
      </c>
      <c r="D137" s="34" t="s">
        <v>98</v>
      </c>
      <c r="E137" s="34" t="s">
        <v>100</v>
      </c>
      <c r="F137" s="34" t="s">
        <v>117</v>
      </c>
      <c r="G137" s="34"/>
      <c r="H137" s="54">
        <v>0</v>
      </c>
      <c r="I137" s="54">
        <v>0</v>
      </c>
      <c r="J137" s="45" t="e">
        <f t="shared" si="2"/>
        <v>#DIV/0!</v>
      </c>
    </row>
    <row r="138" spans="1:10" ht="41.45" hidden="1" customHeight="1">
      <c r="A138" s="58" t="s">
        <v>19</v>
      </c>
      <c r="B138" s="34" t="s">
        <v>40</v>
      </c>
      <c r="C138" s="35"/>
      <c r="D138" s="35"/>
      <c r="E138" s="35"/>
      <c r="F138" s="35"/>
      <c r="G138" s="35"/>
      <c r="H138" s="41">
        <v>0</v>
      </c>
      <c r="I138" s="41">
        <v>0</v>
      </c>
      <c r="J138" s="45" t="e">
        <f t="shared" si="2"/>
        <v>#DIV/0!</v>
      </c>
    </row>
    <row r="139" spans="1:10" ht="41.45" customHeight="1">
      <c r="A139" s="22" t="s">
        <v>164</v>
      </c>
      <c r="B139" s="67"/>
      <c r="C139" s="68">
        <v>1403</v>
      </c>
      <c r="D139" s="68"/>
      <c r="E139" s="68"/>
      <c r="F139" s="68"/>
      <c r="G139" s="68"/>
      <c r="H139" s="69">
        <f>H140</f>
        <v>2300000</v>
      </c>
      <c r="I139" s="69">
        <f>I140</f>
        <v>0</v>
      </c>
      <c r="J139" s="45">
        <f t="shared" si="2"/>
        <v>0</v>
      </c>
    </row>
    <row r="140" spans="1:10" ht="41.45" customHeight="1">
      <c r="A140" s="61" t="s">
        <v>160</v>
      </c>
      <c r="B140" s="34"/>
      <c r="C140" s="35">
        <v>1403</v>
      </c>
      <c r="D140" s="35" t="s">
        <v>163</v>
      </c>
      <c r="E140" s="35"/>
      <c r="F140" s="35"/>
      <c r="G140" s="35"/>
      <c r="H140" s="36">
        <f>H141</f>
        <v>2300000</v>
      </c>
      <c r="I140" s="36">
        <f>I141</f>
        <v>0</v>
      </c>
      <c r="J140" s="45">
        <f t="shared" si="2"/>
        <v>0</v>
      </c>
    </row>
    <row r="141" spans="1:10" ht="41.45" customHeight="1">
      <c r="A141" s="63" t="s">
        <v>161</v>
      </c>
      <c r="B141" s="34"/>
      <c r="C141" s="35">
        <v>1403</v>
      </c>
      <c r="D141" s="35" t="s">
        <v>163</v>
      </c>
      <c r="E141" s="35">
        <v>540</v>
      </c>
      <c r="F141" s="35"/>
      <c r="G141" s="35"/>
      <c r="H141" s="41">
        <v>2300000</v>
      </c>
      <c r="I141" s="41"/>
      <c r="J141" s="45">
        <f t="shared" si="2"/>
        <v>0</v>
      </c>
    </row>
    <row r="142" spans="1:10" ht="101.25" customHeight="1">
      <c r="A142" s="63" t="s">
        <v>162</v>
      </c>
      <c r="B142" s="34"/>
      <c r="C142" s="35">
        <v>1403</v>
      </c>
      <c r="D142" s="35" t="s">
        <v>163</v>
      </c>
      <c r="E142" s="35">
        <v>540</v>
      </c>
      <c r="F142" s="62" t="s">
        <v>117</v>
      </c>
      <c r="G142" s="62" t="s">
        <v>167</v>
      </c>
      <c r="H142" s="41">
        <v>2300000</v>
      </c>
      <c r="I142" s="41"/>
      <c r="J142" s="45">
        <f t="shared" si="2"/>
        <v>0</v>
      </c>
    </row>
    <row r="143" spans="1:10" ht="41.45" customHeight="1">
      <c r="A143" s="70" t="s">
        <v>19</v>
      </c>
      <c r="B143" s="67"/>
      <c r="C143" s="68"/>
      <c r="D143" s="68"/>
      <c r="E143" s="68"/>
      <c r="F143" s="71"/>
      <c r="G143" s="71"/>
      <c r="H143" s="69">
        <f>H144+H147</f>
        <v>105000</v>
      </c>
      <c r="I143" s="69">
        <f>I144+I147</f>
        <v>74197</v>
      </c>
      <c r="J143" s="25">
        <f t="shared" si="2"/>
        <v>70.663809523809519</v>
      </c>
    </row>
    <row r="144" spans="1:10" ht="38.450000000000003" customHeight="1">
      <c r="A144" s="23" t="s">
        <v>91</v>
      </c>
      <c r="B144" s="23" t="s">
        <v>40</v>
      </c>
      <c r="C144" s="23" t="s">
        <v>92</v>
      </c>
      <c r="D144" s="24"/>
      <c r="E144" s="24"/>
      <c r="F144" s="24"/>
      <c r="G144" s="24"/>
      <c r="H144" s="25">
        <f>H145</f>
        <v>100000</v>
      </c>
      <c r="I144" s="25">
        <f>I145</f>
        <v>70772</v>
      </c>
      <c r="J144" s="25">
        <f t="shared" si="2"/>
        <v>70.772000000000006</v>
      </c>
    </row>
    <row r="145" spans="1:10" ht="37.5">
      <c r="A145" s="58" t="s">
        <v>101</v>
      </c>
      <c r="B145" s="34" t="s">
        <v>40</v>
      </c>
      <c r="C145" s="34" t="s">
        <v>92</v>
      </c>
      <c r="D145" s="34" t="s">
        <v>102</v>
      </c>
      <c r="E145" s="35"/>
      <c r="F145" s="35"/>
      <c r="G145" s="35"/>
      <c r="H145" s="36">
        <f>H146</f>
        <v>100000</v>
      </c>
      <c r="I145" s="36">
        <f>I146</f>
        <v>70772</v>
      </c>
      <c r="J145" s="37">
        <f t="shared" si="2"/>
        <v>70.772000000000006</v>
      </c>
    </row>
    <row r="146" spans="1:10" s="8" customFormat="1" ht="18.75">
      <c r="A146" s="43" t="s">
        <v>15</v>
      </c>
      <c r="B146" s="39" t="s">
        <v>40</v>
      </c>
      <c r="C146" s="39" t="s">
        <v>92</v>
      </c>
      <c r="D146" s="39" t="s">
        <v>102</v>
      </c>
      <c r="E146" s="39" t="s">
        <v>16</v>
      </c>
      <c r="F146" s="39" t="s">
        <v>117</v>
      </c>
      <c r="G146" s="39">
        <v>251</v>
      </c>
      <c r="H146" s="44">
        <v>100000</v>
      </c>
      <c r="I146" s="44">
        <v>70772</v>
      </c>
      <c r="J146" s="45">
        <f t="shared" si="2"/>
        <v>70.772000000000006</v>
      </c>
    </row>
    <row r="147" spans="1:10" ht="37.5">
      <c r="A147" s="23" t="s">
        <v>103</v>
      </c>
      <c r="B147" s="23" t="s">
        <v>40</v>
      </c>
      <c r="C147" s="23" t="s">
        <v>104</v>
      </c>
      <c r="D147" s="24"/>
      <c r="E147" s="24"/>
      <c r="F147" s="24"/>
      <c r="G147" s="24"/>
      <c r="H147" s="25">
        <f>H148</f>
        <v>5000</v>
      </c>
      <c r="I147" s="25">
        <f>I148</f>
        <v>3425</v>
      </c>
      <c r="J147" s="25">
        <f t="shared" si="2"/>
        <v>68.5</v>
      </c>
    </row>
    <row r="148" spans="1:10" ht="37.5">
      <c r="A148" s="33" t="s">
        <v>105</v>
      </c>
      <c r="B148" s="34" t="s">
        <v>40</v>
      </c>
      <c r="C148" s="34" t="s">
        <v>104</v>
      </c>
      <c r="D148" s="34" t="s">
        <v>106</v>
      </c>
      <c r="E148" s="35"/>
      <c r="F148" s="35"/>
      <c r="G148" s="35"/>
      <c r="H148" s="36">
        <f>H149</f>
        <v>5000</v>
      </c>
      <c r="I148" s="36">
        <f>I149</f>
        <v>3425</v>
      </c>
      <c r="J148" s="37">
        <f t="shared" si="2"/>
        <v>68.5</v>
      </c>
    </row>
    <row r="149" spans="1:10" s="8" customFormat="1" ht="18.75">
      <c r="A149" s="43" t="s">
        <v>15</v>
      </c>
      <c r="B149" s="39" t="s">
        <v>40</v>
      </c>
      <c r="C149" s="39" t="s">
        <v>104</v>
      </c>
      <c r="D149" s="39" t="s">
        <v>106</v>
      </c>
      <c r="E149" s="39" t="s">
        <v>16</v>
      </c>
      <c r="F149" s="39" t="s">
        <v>117</v>
      </c>
      <c r="G149" s="39">
        <v>251</v>
      </c>
      <c r="H149" s="44">
        <v>5000</v>
      </c>
      <c r="I149" s="44">
        <v>3425</v>
      </c>
      <c r="J149" s="45">
        <f t="shared" si="2"/>
        <v>68.5</v>
      </c>
    </row>
    <row r="150" spans="1:10" ht="56.25">
      <c r="A150" s="64" t="s">
        <v>107</v>
      </c>
      <c r="B150" s="72" t="s">
        <v>40</v>
      </c>
      <c r="C150" s="73"/>
      <c r="D150" s="73"/>
      <c r="E150" s="73"/>
      <c r="F150" s="73"/>
      <c r="G150" s="73"/>
      <c r="H150" s="74">
        <f>H152</f>
        <v>2900000</v>
      </c>
      <c r="I150" s="74">
        <f>I152</f>
        <v>1728954.38</v>
      </c>
      <c r="J150" s="32">
        <f t="shared" si="2"/>
        <v>59.61911655172414</v>
      </c>
    </row>
    <row r="151" spans="1:10" ht="28.15" customHeight="1">
      <c r="A151" s="30" t="s">
        <v>108</v>
      </c>
      <c r="B151" s="30" t="s">
        <v>40</v>
      </c>
      <c r="C151" s="30" t="s">
        <v>109</v>
      </c>
      <c r="D151" s="29"/>
      <c r="E151" s="29"/>
      <c r="F151" s="29"/>
      <c r="G151" s="29"/>
      <c r="H151" s="32">
        <f>H152</f>
        <v>2900000</v>
      </c>
      <c r="I151" s="32">
        <f>I152</f>
        <v>1728954.38</v>
      </c>
      <c r="J151" s="32">
        <f t="shared" si="2"/>
        <v>59.61911655172414</v>
      </c>
    </row>
    <row r="152" spans="1:10" ht="37.5">
      <c r="A152" s="33" t="s">
        <v>110</v>
      </c>
      <c r="B152" s="34" t="s">
        <v>40</v>
      </c>
      <c r="C152" s="34" t="s">
        <v>109</v>
      </c>
      <c r="D152" s="34" t="s">
        <v>111</v>
      </c>
      <c r="E152" s="35"/>
      <c r="F152" s="35"/>
      <c r="G152" s="35"/>
      <c r="H152" s="36">
        <v>2900000</v>
      </c>
      <c r="I152" s="36">
        <v>1728954.38</v>
      </c>
      <c r="J152" s="37">
        <f t="shared" si="2"/>
        <v>59.61911655172414</v>
      </c>
    </row>
    <row r="153" spans="1:10" s="8" customFormat="1" ht="18.75">
      <c r="A153" s="39" t="s">
        <v>15</v>
      </c>
      <c r="B153" s="39" t="s">
        <v>40</v>
      </c>
      <c r="C153" s="39" t="s">
        <v>109</v>
      </c>
      <c r="D153" s="39" t="s">
        <v>111</v>
      </c>
      <c r="E153" s="39" t="s">
        <v>16</v>
      </c>
      <c r="F153" s="39" t="s">
        <v>117</v>
      </c>
      <c r="G153" s="39">
        <v>251</v>
      </c>
      <c r="H153" s="44">
        <v>2900000</v>
      </c>
      <c r="I153" s="44">
        <v>1728954.38</v>
      </c>
      <c r="J153" s="45">
        <f t="shared" si="2"/>
        <v>59.61911655172414</v>
      </c>
    </row>
    <row r="154" spans="1:10" ht="33" customHeight="1">
      <c r="A154" s="75" t="s">
        <v>37</v>
      </c>
      <c r="B154" s="75"/>
      <c r="C154" s="75"/>
      <c r="D154" s="75"/>
      <c r="E154" s="75"/>
      <c r="F154" s="75"/>
      <c r="G154" s="75"/>
      <c r="H154" s="76">
        <f>H151+H143+H139+H132+H129+H78+H66+H57+H50+H13</f>
        <v>15436579.710000001</v>
      </c>
      <c r="I154" s="76">
        <f>I151+I143+I139+I132+I129+I78+I66+I57+I50+I13</f>
        <v>6920657.4800000004</v>
      </c>
      <c r="J154" s="45">
        <f t="shared" si="2"/>
        <v>44.832842572741136</v>
      </c>
    </row>
  </sheetData>
  <mergeCells count="17">
    <mergeCell ref="I9:I10"/>
    <mergeCell ref="A1:J1"/>
    <mergeCell ref="A2:J2"/>
    <mergeCell ref="A3:J3"/>
    <mergeCell ref="A5:J5"/>
    <mergeCell ref="A6:J6"/>
    <mergeCell ref="A7:J7"/>
    <mergeCell ref="J9:J10"/>
    <mergeCell ref="A8:J8"/>
    <mergeCell ref="A9:A10"/>
    <mergeCell ref="H9:H10"/>
    <mergeCell ref="B9:B10"/>
    <mergeCell ref="C9:C10"/>
    <mergeCell ref="D9:D10"/>
    <mergeCell ref="E9:E10"/>
    <mergeCell ref="F9:F10"/>
    <mergeCell ref="G9:G11"/>
  </mergeCells>
  <pageMargins left="0.65" right="0.11" top="0.27" bottom="0.3" header="0.2" footer="0.2"/>
  <pageSetup paperSize="9" scale="53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X220"/>
  <sheetViews>
    <sheetView showGridLines="0" tabSelected="1" zoomScale="65" zoomScaleNormal="65" workbookViewId="0">
      <pane ySplit="8" topLeftCell="A9" activePane="bottomLeft" state="frozen"/>
      <selection pane="bottomLeft" activeCell="A5" sqref="A5:J5"/>
    </sheetView>
  </sheetViews>
  <sheetFormatPr defaultColWidth="8.85546875" defaultRowHeight="15"/>
  <cols>
    <col min="1" max="1" width="70.5703125" style="5" customWidth="1"/>
    <col min="2" max="2" width="8.28515625" style="1" hidden="1" customWidth="1"/>
    <col min="3" max="3" width="6.5703125" style="5" customWidth="1"/>
    <col min="4" max="4" width="17.7109375" style="5" customWidth="1"/>
    <col min="5" max="5" width="8.28515625" style="5" customWidth="1"/>
    <col min="6" max="6" width="10" style="5" customWidth="1"/>
    <col min="7" max="7" width="10.28515625" style="5" customWidth="1"/>
    <col min="8" max="8" width="18.85546875" style="5" customWidth="1"/>
    <col min="9" max="9" width="19" style="5" customWidth="1"/>
    <col min="10" max="10" width="11" style="6" customWidth="1"/>
    <col min="11" max="13" width="0.140625" style="1" hidden="1" customWidth="1"/>
    <col min="14" max="16" width="0.140625" style="1" customWidth="1"/>
    <col min="17" max="17" width="18.140625" style="1" customWidth="1"/>
    <col min="18" max="16384" width="8.85546875" style="1"/>
  </cols>
  <sheetData>
    <row r="1" spans="1:17" ht="17.45" customHeight="1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52"/>
      <c r="K1" s="2"/>
      <c r="L1" s="2"/>
      <c r="M1" s="2"/>
      <c r="N1" s="2"/>
      <c r="O1" s="2"/>
      <c r="P1" s="2"/>
      <c r="Q1" s="2"/>
    </row>
    <row r="2" spans="1:17" ht="17.45" customHeight="1">
      <c r="A2" s="152" t="s">
        <v>113</v>
      </c>
      <c r="B2" s="152"/>
      <c r="C2" s="152"/>
      <c r="D2" s="152"/>
      <c r="E2" s="152"/>
      <c r="F2" s="152"/>
      <c r="G2" s="152"/>
      <c r="H2" s="152"/>
      <c r="I2" s="152"/>
      <c r="J2" s="152"/>
      <c r="K2" s="2"/>
      <c r="L2" s="2"/>
      <c r="M2" s="2"/>
      <c r="N2" s="2"/>
      <c r="O2" s="2"/>
      <c r="P2" s="2"/>
      <c r="Q2" s="2"/>
    </row>
    <row r="3" spans="1:17" ht="17.45" customHeight="1">
      <c r="A3" s="162" t="s">
        <v>229</v>
      </c>
      <c r="B3" s="162"/>
      <c r="C3" s="162"/>
      <c r="D3" s="162"/>
      <c r="E3" s="162"/>
      <c r="F3" s="162"/>
      <c r="G3" s="162"/>
      <c r="H3" s="162"/>
      <c r="I3" s="162"/>
      <c r="J3" s="162"/>
      <c r="K3" s="2"/>
      <c r="L3" s="2"/>
      <c r="M3" s="2"/>
      <c r="N3" s="2"/>
      <c r="O3" s="2"/>
      <c r="P3" s="2"/>
      <c r="Q3" s="2"/>
    </row>
    <row r="4" spans="1:17" ht="17.45" customHeight="1">
      <c r="A4" s="101"/>
      <c r="B4" s="94"/>
      <c r="C4" s="101"/>
      <c r="D4" s="101"/>
      <c r="E4" s="101"/>
      <c r="F4" s="101"/>
      <c r="G4" s="101"/>
      <c r="H4" s="101"/>
      <c r="I4" s="101"/>
      <c r="J4" s="7"/>
      <c r="K4" s="2"/>
      <c r="L4" s="2"/>
      <c r="M4" s="2"/>
      <c r="N4" s="2"/>
      <c r="O4" s="2"/>
      <c r="P4" s="2"/>
      <c r="Q4" s="137"/>
    </row>
    <row r="5" spans="1:17" ht="121.15" customHeight="1">
      <c r="A5" s="153" t="s">
        <v>217</v>
      </c>
      <c r="B5" s="153"/>
      <c r="C5" s="153"/>
      <c r="D5" s="153"/>
      <c r="E5" s="153"/>
      <c r="F5" s="153"/>
      <c r="G5" s="153"/>
      <c r="H5" s="153"/>
      <c r="I5" s="153"/>
      <c r="J5" s="153"/>
      <c r="K5" s="95"/>
      <c r="L5" s="95"/>
      <c r="M5" s="95"/>
      <c r="N5" s="95"/>
      <c r="O5" s="95"/>
      <c r="P5" s="95"/>
      <c r="Q5" s="138"/>
    </row>
    <row r="6" spans="1:17" ht="15.75" customHeight="1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95"/>
      <c r="L6" s="95"/>
      <c r="M6" s="95"/>
      <c r="N6" s="95"/>
      <c r="O6" s="95"/>
      <c r="P6" s="95"/>
      <c r="Q6" s="138"/>
    </row>
    <row r="7" spans="1:17" ht="14.65" customHeight="1">
      <c r="A7" s="156" t="s">
        <v>38</v>
      </c>
      <c r="B7" s="157"/>
      <c r="C7" s="157"/>
      <c r="D7" s="157"/>
      <c r="E7" s="157"/>
      <c r="F7" s="157"/>
      <c r="G7" s="157"/>
      <c r="H7" s="157"/>
      <c r="I7" s="157"/>
      <c r="J7" s="157"/>
      <c r="K7" s="3"/>
      <c r="L7" s="3"/>
      <c r="M7" s="3"/>
      <c r="N7" s="3"/>
      <c r="O7" s="3"/>
      <c r="P7" s="3"/>
      <c r="Q7" s="139"/>
    </row>
    <row r="8" spans="1:17" ht="12.75" customHeight="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96"/>
      <c r="L8" s="96"/>
      <c r="M8" s="96"/>
      <c r="N8" s="96"/>
      <c r="O8" s="96"/>
      <c r="P8" s="96"/>
      <c r="Q8" s="140"/>
    </row>
    <row r="9" spans="1:17">
      <c r="A9" s="158" t="s">
        <v>0</v>
      </c>
      <c r="B9" s="147" t="s">
        <v>1</v>
      </c>
      <c r="C9" s="158" t="s">
        <v>2</v>
      </c>
      <c r="D9" s="158" t="s">
        <v>3</v>
      </c>
      <c r="E9" s="158" t="s">
        <v>4</v>
      </c>
      <c r="F9" s="158" t="s">
        <v>5</v>
      </c>
      <c r="G9" s="149" t="s">
        <v>165</v>
      </c>
      <c r="H9" s="158" t="s">
        <v>114</v>
      </c>
      <c r="I9" s="158" t="s">
        <v>115</v>
      </c>
      <c r="J9" s="158" t="s">
        <v>116</v>
      </c>
      <c r="Q9" s="8"/>
    </row>
    <row r="10" spans="1:17" ht="42" customHeight="1">
      <c r="A10" s="159"/>
      <c r="B10" s="148"/>
      <c r="C10" s="159"/>
      <c r="D10" s="159"/>
      <c r="E10" s="159"/>
      <c r="F10" s="159"/>
      <c r="G10" s="150"/>
      <c r="H10" s="159"/>
      <c r="I10" s="159"/>
      <c r="J10" s="159"/>
      <c r="Q10" s="8"/>
    </row>
    <row r="11" spans="1:17" ht="18">
      <c r="A11" s="102">
        <v>1</v>
      </c>
      <c r="B11" s="77">
        <v>2</v>
      </c>
      <c r="C11" s="102">
        <v>2</v>
      </c>
      <c r="D11" s="102">
        <v>3</v>
      </c>
      <c r="E11" s="102">
        <v>4</v>
      </c>
      <c r="F11" s="102">
        <v>5</v>
      </c>
      <c r="G11" s="151"/>
      <c r="H11" s="102">
        <v>7</v>
      </c>
      <c r="I11" s="102">
        <v>8</v>
      </c>
      <c r="J11" s="78">
        <v>9</v>
      </c>
      <c r="Q11" s="8"/>
    </row>
    <row r="12" spans="1:17" ht="82.15" customHeight="1">
      <c r="A12" s="26" t="s">
        <v>39</v>
      </c>
      <c r="B12" s="26" t="s">
        <v>40</v>
      </c>
      <c r="C12" s="27"/>
      <c r="D12" s="27"/>
      <c r="E12" s="27"/>
      <c r="F12" s="27"/>
      <c r="G12" s="27"/>
      <c r="H12" s="28">
        <f>H13+H63+H72+H85+H105+H172+H175+H182+H186+H190+H193</f>
        <v>17811168.050000001</v>
      </c>
      <c r="I12" s="28">
        <f>I13+I63+I72+I85+I105+I172+I175+I182+I186+I190+I193</f>
        <v>5001446.67</v>
      </c>
      <c r="J12" s="42">
        <f>I12*100/H12</f>
        <v>28.080396838431941</v>
      </c>
      <c r="Q12" s="8"/>
    </row>
    <row r="13" spans="1:17" ht="27.6" customHeight="1">
      <c r="A13" s="56" t="s">
        <v>143</v>
      </c>
      <c r="B13" s="125" t="s">
        <v>40</v>
      </c>
      <c r="C13" s="10" t="s">
        <v>117</v>
      </c>
      <c r="D13" s="56"/>
      <c r="E13" s="56"/>
      <c r="F13" s="56"/>
      <c r="G13" s="56"/>
      <c r="H13" s="91">
        <f>H14+H17+H52+H55</f>
        <v>5212958.0600000005</v>
      </c>
      <c r="I13" s="91">
        <f>I14+I17+I52+I55</f>
        <v>2491560.87</v>
      </c>
      <c r="J13" s="91">
        <f>I13*100/H13</f>
        <v>47.79552878275026</v>
      </c>
      <c r="Q13" s="8"/>
    </row>
    <row r="14" spans="1:17" ht="56.25" customHeight="1">
      <c r="A14" s="33" t="s">
        <v>41</v>
      </c>
      <c r="B14" s="34" t="s">
        <v>40</v>
      </c>
      <c r="C14" s="33" t="s">
        <v>42</v>
      </c>
      <c r="D14" s="63"/>
      <c r="E14" s="63"/>
      <c r="F14" s="63"/>
      <c r="G14" s="46"/>
      <c r="H14" s="135">
        <f>H16</f>
        <v>276000</v>
      </c>
      <c r="I14" s="135">
        <f>I16</f>
        <v>138000</v>
      </c>
      <c r="J14" s="42">
        <f t="shared" ref="J14:J80" si="0">I14*100/H14</f>
        <v>50</v>
      </c>
      <c r="Q14" s="8"/>
    </row>
    <row r="15" spans="1:17" s="8" customFormat="1" ht="37.5">
      <c r="A15" s="38" t="s">
        <v>43</v>
      </c>
      <c r="B15" s="39" t="s">
        <v>40</v>
      </c>
      <c r="C15" s="43" t="s">
        <v>42</v>
      </c>
      <c r="D15" s="43" t="s">
        <v>44</v>
      </c>
      <c r="E15" s="46"/>
      <c r="F15" s="46"/>
      <c r="G15" s="46"/>
      <c r="H15" s="129">
        <f>H16</f>
        <v>276000</v>
      </c>
      <c r="I15" s="129">
        <f>I16</f>
        <v>138000</v>
      </c>
      <c r="J15" s="42">
        <f t="shared" si="0"/>
        <v>50</v>
      </c>
    </row>
    <row r="16" spans="1:17" s="8" customFormat="1" ht="75">
      <c r="A16" s="43" t="s">
        <v>45</v>
      </c>
      <c r="B16" s="39" t="s">
        <v>40</v>
      </c>
      <c r="C16" s="43" t="s">
        <v>42</v>
      </c>
      <c r="D16" s="43" t="s">
        <v>44</v>
      </c>
      <c r="E16" s="43" t="s">
        <v>46</v>
      </c>
      <c r="F16" s="43" t="s">
        <v>117</v>
      </c>
      <c r="G16" s="43">
        <v>296</v>
      </c>
      <c r="H16" s="130">
        <v>276000</v>
      </c>
      <c r="I16" s="130">
        <v>138000</v>
      </c>
      <c r="J16" s="42">
        <f t="shared" si="0"/>
        <v>50</v>
      </c>
    </row>
    <row r="17" spans="1:24" ht="75">
      <c r="A17" s="33" t="s">
        <v>20</v>
      </c>
      <c r="B17" s="34" t="s">
        <v>40</v>
      </c>
      <c r="C17" s="33" t="s">
        <v>21</v>
      </c>
      <c r="D17" s="63"/>
      <c r="E17" s="63"/>
      <c r="F17" s="63"/>
      <c r="G17" s="46"/>
      <c r="H17" s="104">
        <f>H18+H40+H43+H46</f>
        <v>4295454</v>
      </c>
      <c r="I17" s="104">
        <f>I18+I40+I43+I46</f>
        <v>2212163.37</v>
      </c>
      <c r="J17" s="42">
        <f t="shared" si="0"/>
        <v>51.500106158743641</v>
      </c>
      <c r="K17" s="92">
        <f t="shared" ref="K17:P17" si="1">K18+K46</f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  <c r="Q17" s="8"/>
    </row>
    <row r="18" spans="1:24" s="8" customFormat="1" ht="18.75">
      <c r="A18" s="38" t="s">
        <v>22</v>
      </c>
      <c r="B18" s="39" t="s">
        <v>40</v>
      </c>
      <c r="C18" s="43" t="s">
        <v>21</v>
      </c>
      <c r="D18" s="43" t="s">
        <v>47</v>
      </c>
      <c r="E18" s="46"/>
      <c r="F18" s="46"/>
      <c r="G18" s="46"/>
      <c r="H18" s="103">
        <f>H21+H23+H24+H28+H29+H30+H31+H34+H35+H38+H39</f>
        <v>1491017</v>
      </c>
      <c r="I18" s="103">
        <f>I21+I23+I24+I28+I29+I30+I31+I34+I35+I38+I39</f>
        <v>962620.35</v>
      </c>
      <c r="J18" s="42">
        <f t="shared" si="0"/>
        <v>64.561326262544284</v>
      </c>
    </row>
    <row r="19" spans="1:24" s="8" customFormat="1" ht="37.5" hidden="1">
      <c r="A19" s="43" t="s">
        <v>23</v>
      </c>
      <c r="B19" s="39" t="s">
        <v>40</v>
      </c>
      <c r="C19" s="43" t="s">
        <v>21</v>
      </c>
      <c r="D19" s="43" t="s">
        <v>47</v>
      </c>
      <c r="E19" s="43" t="s">
        <v>24</v>
      </c>
      <c r="F19" s="43" t="s">
        <v>117</v>
      </c>
      <c r="G19" s="43">
        <v>211</v>
      </c>
      <c r="H19" s="105">
        <v>0</v>
      </c>
      <c r="I19" s="105">
        <v>0</v>
      </c>
      <c r="J19" s="42" t="e">
        <f t="shared" si="0"/>
        <v>#DIV/0!</v>
      </c>
    </row>
    <row r="20" spans="1:24" s="8" customFormat="1" ht="56.25" hidden="1">
      <c r="A20" s="43" t="s">
        <v>25</v>
      </c>
      <c r="B20" s="39" t="s">
        <v>40</v>
      </c>
      <c r="C20" s="43" t="s">
        <v>21</v>
      </c>
      <c r="D20" s="43" t="s">
        <v>47</v>
      </c>
      <c r="E20" s="43" t="s">
        <v>26</v>
      </c>
      <c r="F20" s="43" t="s">
        <v>117</v>
      </c>
      <c r="G20" s="43"/>
      <c r="H20" s="105">
        <v>0</v>
      </c>
      <c r="I20" s="105">
        <v>0</v>
      </c>
      <c r="J20" s="42" t="e">
        <f t="shared" si="0"/>
        <v>#DIV/0!</v>
      </c>
    </row>
    <row r="21" spans="1:24" s="8" customFormat="1" ht="18.75">
      <c r="A21" s="46" t="s">
        <v>206</v>
      </c>
      <c r="B21" s="39" t="s">
        <v>40</v>
      </c>
      <c r="C21" s="43" t="s">
        <v>21</v>
      </c>
      <c r="D21" s="43" t="s">
        <v>47</v>
      </c>
      <c r="E21" s="43">
        <v>112</v>
      </c>
      <c r="F21" s="43" t="s">
        <v>117</v>
      </c>
      <c r="G21" s="43">
        <v>222</v>
      </c>
      <c r="H21" s="130">
        <v>80000</v>
      </c>
      <c r="I21" s="130">
        <v>28710</v>
      </c>
      <c r="J21" s="42">
        <f t="shared" si="0"/>
        <v>35.887500000000003</v>
      </c>
    </row>
    <row r="22" spans="1:24" s="8" customFormat="1" ht="37.5" hidden="1">
      <c r="A22" s="43" t="s">
        <v>29</v>
      </c>
      <c r="B22" s="39" t="s">
        <v>40</v>
      </c>
      <c r="C22" s="43" t="s">
        <v>21</v>
      </c>
      <c r="D22" s="43" t="s">
        <v>47</v>
      </c>
      <c r="E22" s="43" t="s">
        <v>30</v>
      </c>
      <c r="F22" s="43" t="s">
        <v>117</v>
      </c>
      <c r="G22" s="43"/>
      <c r="H22" s="105">
        <v>0</v>
      </c>
      <c r="I22" s="105">
        <v>0</v>
      </c>
      <c r="J22" s="42" t="e">
        <f t="shared" si="0"/>
        <v>#DIV/0!</v>
      </c>
    </row>
    <row r="23" spans="1:24" s="8" customFormat="1" ht="18.75">
      <c r="A23" s="43" t="s">
        <v>31</v>
      </c>
      <c r="B23" s="39" t="s">
        <v>40</v>
      </c>
      <c r="C23" s="43" t="s">
        <v>21</v>
      </c>
      <c r="D23" s="43" t="s">
        <v>47</v>
      </c>
      <c r="E23" s="43" t="s">
        <v>32</v>
      </c>
      <c r="F23" s="43" t="s">
        <v>117</v>
      </c>
      <c r="G23" s="43">
        <v>226</v>
      </c>
      <c r="H23" s="130">
        <v>483607.63</v>
      </c>
      <c r="I23" s="134">
        <v>445992.38</v>
      </c>
      <c r="J23" s="42">
        <f t="shared" si="0"/>
        <v>92.221948607386523</v>
      </c>
    </row>
    <row r="24" spans="1:24" s="8" customFormat="1" ht="18.75">
      <c r="A24" s="46" t="s">
        <v>180</v>
      </c>
      <c r="B24" s="39"/>
      <c r="C24" s="43">
        <v>104</v>
      </c>
      <c r="D24" s="46" t="s">
        <v>47</v>
      </c>
      <c r="E24" s="43">
        <v>247</v>
      </c>
      <c r="F24" s="43">
        <v>100</v>
      </c>
      <c r="G24" s="43">
        <v>223</v>
      </c>
      <c r="H24" s="130">
        <v>400000</v>
      </c>
      <c r="I24" s="134">
        <v>251756.88</v>
      </c>
      <c r="J24" s="42">
        <f t="shared" si="0"/>
        <v>62.939219999999999</v>
      </c>
      <c r="R24" s="131"/>
      <c r="S24" s="131"/>
      <c r="T24" s="131"/>
      <c r="U24" s="131"/>
      <c r="V24" s="131"/>
      <c r="W24" s="131"/>
      <c r="X24" s="131"/>
    </row>
    <row r="25" spans="1:24" s="8" customFormat="1" ht="18" hidden="1" customHeight="1">
      <c r="A25" s="46" t="s">
        <v>180</v>
      </c>
      <c r="B25" s="39" t="s">
        <v>40</v>
      </c>
      <c r="C25" s="43" t="s">
        <v>21</v>
      </c>
      <c r="D25" s="43" t="s">
        <v>47</v>
      </c>
      <c r="E25" s="43">
        <v>247</v>
      </c>
      <c r="F25" s="43" t="s">
        <v>118</v>
      </c>
      <c r="G25" s="43">
        <v>223</v>
      </c>
      <c r="H25" s="105">
        <v>0</v>
      </c>
      <c r="I25" s="107">
        <v>0</v>
      </c>
      <c r="J25" s="42" t="e">
        <f t="shared" si="0"/>
        <v>#DIV/0!</v>
      </c>
      <c r="R25" s="131"/>
      <c r="S25" s="131"/>
      <c r="T25" s="131"/>
      <c r="U25" s="131"/>
      <c r="V25" s="131"/>
      <c r="W25" s="131"/>
      <c r="X25" s="131"/>
    </row>
    <row r="26" spans="1:24" s="8" customFormat="1" ht="18" hidden="1" customHeight="1">
      <c r="A26" s="46" t="s">
        <v>181</v>
      </c>
      <c r="B26" s="39" t="s">
        <v>40</v>
      </c>
      <c r="C26" s="43" t="s">
        <v>21</v>
      </c>
      <c r="D26" s="43" t="s">
        <v>47</v>
      </c>
      <c r="E26" s="43" t="s">
        <v>32</v>
      </c>
      <c r="F26" s="43" t="s">
        <v>119</v>
      </c>
      <c r="G26" s="43">
        <v>347</v>
      </c>
      <c r="H26" s="105">
        <v>50000</v>
      </c>
      <c r="I26" s="107">
        <v>0</v>
      </c>
      <c r="J26" s="42">
        <f t="shared" si="0"/>
        <v>0</v>
      </c>
      <c r="R26" s="131"/>
      <c r="S26" s="131"/>
      <c r="T26" s="131"/>
      <c r="U26" s="131"/>
      <c r="V26" s="131"/>
      <c r="W26" s="131"/>
      <c r="X26" s="131"/>
    </row>
    <row r="27" spans="1:24" s="8" customFormat="1" ht="18" hidden="1" customHeight="1">
      <c r="A27" s="46" t="s">
        <v>204</v>
      </c>
      <c r="B27" s="39"/>
      <c r="C27" s="43" t="s">
        <v>21</v>
      </c>
      <c r="D27" s="43" t="s">
        <v>47</v>
      </c>
      <c r="E27" s="43">
        <v>853</v>
      </c>
      <c r="F27" s="43" t="s">
        <v>117</v>
      </c>
      <c r="G27" s="43">
        <v>295</v>
      </c>
      <c r="H27" s="105">
        <v>0</v>
      </c>
      <c r="I27" s="107">
        <v>0</v>
      </c>
      <c r="J27" s="42" t="e">
        <f t="shared" si="0"/>
        <v>#DIV/0!</v>
      </c>
      <c r="R27" s="131"/>
      <c r="S27" s="131"/>
      <c r="T27" s="131"/>
      <c r="U27" s="131"/>
      <c r="V27" s="131"/>
      <c r="W27" s="131"/>
      <c r="X27" s="131"/>
    </row>
    <row r="28" spans="1:24" s="8" customFormat="1" ht="18" customHeight="1">
      <c r="A28" s="43" t="s">
        <v>33</v>
      </c>
      <c r="B28" s="39" t="s">
        <v>40</v>
      </c>
      <c r="C28" s="43" t="s">
        <v>21</v>
      </c>
      <c r="D28" s="43" t="s">
        <v>47</v>
      </c>
      <c r="E28" s="43">
        <v>852</v>
      </c>
      <c r="F28" s="43" t="s">
        <v>117</v>
      </c>
      <c r="G28" s="43">
        <v>297</v>
      </c>
      <c r="H28" s="130">
        <v>0</v>
      </c>
      <c r="I28" s="134">
        <v>0</v>
      </c>
      <c r="J28" s="42" t="e">
        <f t="shared" si="0"/>
        <v>#DIV/0!</v>
      </c>
      <c r="R28" s="131"/>
      <c r="S28" s="131"/>
      <c r="T28" s="131"/>
      <c r="U28" s="131"/>
      <c r="V28" s="131"/>
      <c r="W28" s="131"/>
      <c r="X28" s="131"/>
    </row>
    <row r="29" spans="1:24" s="8" customFormat="1" ht="18.75">
      <c r="A29" s="43" t="s">
        <v>35</v>
      </c>
      <c r="B29" s="39" t="s">
        <v>40</v>
      </c>
      <c r="C29" s="43" t="s">
        <v>21</v>
      </c>
      <c r="D29" s="43" t="s">
        <v>47</v>
      </c>
      <c r="E29" s="43" t="s">
        <v>36</v>
      </c>
      <c r="F29" s="43" t="s">
        <v>117</v>
      </c>
      <c r="G29" s="43">
        <v>293</v>
      </c>
      <c r="H29" s="130">
        <v>5000</v>
      </c>
      <c r="I29" s="134">
        <v>141.46</v>
      </c>
      <c r="J29" s="42">
        <f t="shared" si="0"/>
        <v>2.8292000000000002</v>
      </c>
      <c r="Q29" s="146">
        <f>I23+I30+I31+I34+I35+I39</f>
        <v>682012.01</v>
      </c>
      <c r="R29" s="131"/>
      <c r="S29" s="131"/>
      <c r="T29" s="131"/>
      <c r="U29" s="131"/>
      <c r="V29" s="131"/>
      <c r="W29" s="131"/>
      <c r="X29" s="131"/>
    </row>
    <row r="30" spans="1:24" s="9" customFormat="1" ht="18.75">
      <c r="A30" s="47" t="s">
        <v>176</v>
      </c>
      <c r="B30" s="48"/>
      <c r="C30" s="47" t="s">
        <v>21</v>
      </c>
      <c r="D30" s="47" t="s">
        <v>47</v>
      </c>
      <c r="E30" s="47" t="s">
        <v>32</v>
      </c>
      <c r="F30" s="47" t="s">
        <v>117</v>
      </c>
      <c r="G30" s="47" t="s">
        <v>177</v>
      </c>
      <c r="H30" s="133" t="s">
        <v>218</v>
      </c>
      <c r="I30" s="134">
        <v>20400</v>
      </c>
      <c r="J30" s="42">
        <f t="shared" si="0"/>
        <v>9.7308439036215244</v>
      </c>
      <c r="R30" s="132"/>
      <c r="S30" s="132"/>
      <c r="T30" s="132"/>
      <c r="U30" s="132"/>
      <c r="V30" s="132"/>
      <c r="W30" s="132"/>
      <c r="X30" s="132"/>
    </row>
    <row r="31" spans="1:24" s="9" customFormat="1" ht="18.75">
      <c r="A31" s="47" t="s">
        <v>174</v>
      </c>
      <c r="B31" s="48"/>
      <c r="C31" s="47" t="s">
        <v>21</v>
      </c>
      <c r="D31" s="47" t="s">
        <v>47</v>
      </c>
      <c r="E31" s="47" t="s">
        <v>32</v>
      </c>
      <c r="F31" s="47" t="s">
        <v>117</v>
      </c>
      <c r="G31" s="47" t="s">
        <v>175</v>
      </c>
      <c r="H31" s="133" t="s">
        <v>212</v>
      </c>
      <c r="I31" s="134">
        <v>24641.63</v>
      </c>
      <c r="J31" s="42">
        <f t="shared" si="0"/>
        <v>53.360041905650355</v>
      </c>
      <c r="R31" s="132"/>
      <c r="S31" s="132"/>
      <c r="T31" s="132"/>
      <c r="U31" s="132"/>
      <c r="V31" s="132"/>
      <c r="W31" s="132"/>
      <c r="X31" s="132"/>
    </row>
    <row r="32" spans="1:24" s="8" customFormat="1" ht="18" hidden="1" customHeight="1">
      <c r="A32" s="46" t="s">
        <v>173</v>
      </c>
      <c r="B32" s="39"/>
      <c r="C32" s="47" t="s">
        <v>21</v>
      </c>
      <c r="D32" s="47" t="s">
        <v>47</v>
      </c>
      <c r="E32" s="47" t="s">
        <v>32</v>
      </c>
      <c r="F32" s="47" t="s">
        <v>117</v>
      </c>
      <c r="G32" s="47" t="s">
        <v>172</v>
      </c>
      <c r="H32" s="105">
        <v>0</v>
      </c>
      <c r="I32" s="134">
        <v>0</v>
      </c>
      <c r="J32" s="42" t="e">
        <f t="shared" si="0"/>
        <v>#DIV/0!</v>
      </c>
      <c r="R32" s="131"/>
      <c r="S32" s="131"/>
      <c r="T32" s="131"/>
      <c r="U32" s="131"/>
      <c r="V32" s="131"/>
      <c r="W32" s="131"/>
      <c r="X32" s="131"/>
    </row>
    <row r="33" spans="1:24" s="8" customFormat="1" ht="36" hidden="1" customHeight="1">
      <c r="A33" s="46" t="s">
        <v>171</v>
      </c>
      <c r="B33" s="39"/>
      <c r="C33" s="47" t="s">
        <v>21</v>
      </c>
      <c r="D33" s="46" t="s">
        <v>47</v>
      </c>
      <c r="E33" s="43">
        <v>244</v>
      </c>
      <c r="F33" s="47" t="s">
        <v>117</v>
      </c>
      <c r="G33" s="43">
        <v>349</v>
      </c>
      <c r="H33" s="105">
        <v>0</v>
      </c>
      <c r="I33" s="134">
        <v>0</v>
      </c>
      <c r="J33" s="42" t="e">
        <f t="shared" si="0"/>
        <v>#DIV/0!</v>
      </c>
      <c r="R33" s="131"/>
      <c r="S33" s="131"/>
      <c r="T33" s="131"/>
      <c r="U33" s="131"/>
      <c r="V33" s="131"/>
      <c r="W33" s="131"/>
      <c r="X33" s="131"/>
    </row>
    <row r="34" spans="1:24" s="8" customFormat="1" ht="19.149999999999999" customHeight="1">
      <c r="A34" s="43" t="s">
        <v>181</v>
      </c>
      <c r="B34" s="39"/>
      <c r="C34" s="47" t="s">
        <v>21</v>
      </c>
      <c r="D34" s="46" t="s">
        <v>47</v>
      </c>
      <c r="E34" s="43">
        <v>244</v>
      </c>
      <c r="F34" s="47" t="s">
        <v>117</v>
      </c>
      <c r="G34" s="43">
        <v>310</v>
      </c>
      <c r="H34" s="130">
        <v>18590</v>
      </c>
      <c r="I34" s="134">
        <v>10998</v>
      </c>
      <c r="J34" s="42">
        <f>I34*100/H34</f>
        <v>59.16083916083916</v>
      </c>
      <c r="K34" s="145"/>
      <c r="L34" s="145"/>
      <c r="M34" s="145"/>
      <c r="N34" s="145"/>
      <c r="O34" s="145"/>
      <c r="P34" s="145"/>
      <c r="R34" s="131"/>
      <c r="S34" s="131"/>
      <c r="T34" s="131"/>
      <c r="U34" s="131"/>
      <c r="V34" s="131"/>
      <c r="W34" s="131"/>
      <c r="X34" s="131"/>
    </row>
    <row r="35" spans="1:24" s="8" customFormat="1" ht="18.75">
      <c r="A35" s="46" t="s">
        <v>170</v>
      </c>
      <c r="B35" s="39"/>
      <c r="C35" s="47" t="s">
        <v>21</v>
      </c>
      <c r="D35" s="46" t="s">
        <v>47</v>
      </c>
      <c r="E35" s="43">
        <v>244</v>
      </c>
      <c r="F35" s="47" t="s">
        <v>117</v>
      </c>
      <c r="G35" s="43">
        <v>346</v>
      </c>
      <c r="H35" s="130">
        <v>109350</v>
      </c>
      <c r="I35" s="134">
        <v>109350</v>
      </c>
      <c r="J35" s="42">
        <f>I35*100/H35</f>
        <v>100</v>
      </c>
      <c r="K35" s="145"/>
      <c r="L35" s="145"/>
      <c r="M35" s="145"/>
      <c r="N35" s="145"/>
      <c r="O35" s="145"/>
      <c r="P35" s="145"/>
      <c r="R35" s="131"/>
      <c r="S35" s="131"/>
      <c r="T35" s="131"/>
      <c r="U35" s="131"/>
      <c r="V35" s="131"/>
      <c r="W35" s="131"/>
      <c r="X35" s="131"/>
    </row>
    <row r="36" spans="1:24" s="8" customFormat="1" ht="18" hidden="1" customHeight="1">
      <c r="A36" s="46" t="s">
        <v>169</v>
      </c>
      <c r="B36" s="39"/>
      <c r="C36" s="47" t="s">
        <v>21</v>
      </c>
      <c r="D36" s="46" t="s">
        <v>47</v>
      </c>
      <c r="E36" s="43">
        <v>244</v>
      </c>
      <c r="F36" s="47" t="s">
        <v>117</v>
      </c>
      <c r="G36" s="43">
        <v>222</v>
      </c>
      <c r="H36" s="105">
        <v>0</v>
      </c>
      <c r="I36" s="134">
        <v>0</v>
      </c>
      <c r="J36" s="42" t="e">
        <f t="shared" si="0"/>
        <v>#DIV/0!</v>
      </c>
      <c r="R36" s="131"/>
      <c r="S36" s="131"/>
      <c r="T36" s="131"/>
      <c r="U36" s="131"/>
      <c r="V36" s="131"/>
      <c r="W36" s="131"/>
      <c r="X36" s="131"/>
    </row>
    <row r="37" spans="1:24" s="8" customFormat="1" ht="18" hidden="1" customHeight="1">
      <c r="A37" s="46"/>
      <c r="B37" s="39"/>
      <c r="C37" s="43" t="s">
        <v>21</v>
      </c>
      <c r="D37" s="43" t="s">
        <v>47</v>
      </c>
      <c r="E37" s="43">
        <v>244</v>
      </c>
      <c r="F37" s="43" t="s">
        <v>117</v>
      </c>
      <c r="G37" s="43">
        <v>347</v>
      </c>
      <c r="H37" s="105">
        <v>0</v>
      </c>
      <c r="I37" s="134">
        <v>0</v>
      </c>
      <c r="J37" s="42" t="e">
        <f t="shared" si="0"/>
        <v>#DIV/0!</v>
      </c>
      <c r="R37" s="131"/>
      <c r="S37" s="131"/>
      <c r="T37" s="131"/>
      <c r="U37" s="131"/>
      <c r="V37" s="131"/>
      <c r="W37" s="131"/>
      <c r="X37" s="131"/>
    </row>
    <row r="38" spans="1:24" s="8" customFormat="1" ht="18" customHeight="1">
      <c r="A38" s="46" t="s">
        <v>171</v>
      </c>
      <c r="B38" s="39"/>
      <c r="C38" s="43" t="s">
        <v>21</v>
      </c>
      <c r="D38" s="43" t="s">
        <v>47</v>
      </c>
      <c r="E38" s="43">
        <v>244</v>
      </c>
      <c r="F38" s="43" t="s">
        <v>117</v>
      </c>
      <c r="G38" s="43">
        <v>349</v>
      </c>
      <c r="H38" s="130">
        <v>10000</v>
      </c>
      <c r="I38" s="134">
        <v>0</v>
      </c>
      <c r="J38" s="42">
        <f>I38*100/H38</f>
        <v>0</v>
      </c>
      <c r="R38" s="131"/>
      <c r="S38" s="131"/>
      <c r="T38" s="131"/>
      <c r="U38" s="131"/>
      <c r="V38" s="131"/>
      <c r="W38" s="131"/>
      <c r="X38" s="131"/>
    </row>
    <row r="39" spans="1:24" s="8" customFormat="1" ht="24" customHeight="1">
      <c r="A39" s="43" t="s">
        <v>168</v>
      </c>
      <c r="B39" s="39" t="s">
        <v>40</v>
      </c>
      <c r="C39" s="43" t="s">
        <v>21</v>
      </c>
      <c r="D39" s="43" t="s">
        <v>47</v>
      </c>
      <c r="E39" s="43">
        <v>244</v>
      </c>
      <c r="F39" s="43" t="s">
        <v>117</v>
      </c>
      <c r="G39" s="43">
        <v>343</v>
      </c>
      <c r="H39" s="130">
        <v>128646.78</v>
      </c>
      <c r="I39" s="134">
        <v>70630</v>
      </c>
      <c r="J39" s="42">
        <f t="shared" si="0"/>
        <v>54.902268055212886</v>
      </c>
      <c r="K39" s="145"/>
      <c r="L39" s="145"/>
      <c r="M39" s="145"/>
      <c r="N39" s="145"/>
      <c r="O39" s="145"/>
      <c r="P39" s="145"/>
      <c r="R39" s="131"/>
      <c r="S39" s="131"/>
      <c r="T39" s="131"/>
      <c r="U39" s="131"/>
      <c r="V39" s="131"/>
      <c r="W39" s="131"/>
      <c r="X39" s="131"/>
    </row>
    <row r="40" spans="1:24" s="8" customFormat="1" ht="24" customHeight="1">
      <c r="A40" s="117" t="s">
        <v>207</v>
      </c>
      <c r="B40" s="67"/>
      <c r="C40" s="116" t="s">
        <v>21</v>
      </c>
      <c r="D40" s="116" t="s">
        <v>208</v>
      </c>
      <c r="E40" s="116"/>
      <c r="F40" s="116"/>
      <c r="G40" s="116"/>
      <c r="H40" s="123">
        <f>H41+H42</f>
        <v>789982</v>
      </c>
      <c r="I40" s="123">
        <f>I41+I42</f>
        <v>273296.56</v>
      </c>
      <c r="J40" s="91">
        <f t="shared" si="0"/>
        <v>34.595289512925611</v>
      </c>
      <c r="R40" s="131"/>
      <c r="S40" s="131"/>
      <c r="T40" s="131"/>
      <c r="U40" s="131"/>
      <c r="V40" s="131"/>
      <c r="W40" s="131"/>
      <c r="X40" s="131"/>
    </row>
    <row r="41" spans="1:24" s="8" customFormat="1" ht="24" customHeight="1">
      <c r="A41" s="43" t="s">
        <v>23</v>
      </c>
      <c r="B41" s="39"/>
      <c r="C41" s="43" t="s">
        <v>21</v>
      </c>
      <c r="D41" s="43" t="s">
        <v>208</v>
      </c>
      <c r="E41" s="43">
        <v>121</v>
      </c>
      <c r="F41" s="43" t="s">
        <v>117</v>
      </c>
      <c r="G41" s="43">
        <v>211</v>
      </c>
      <c r="H41" s="130">
        <v>606745</v>
      </c>
      <c r="I41" s="134">
        <v>211676.75</v>
      </c>
      <c r="J41" s="42">
        <f t="shared" si="0"/>
        <v>34.887267303397635</v>
      </c>
      <c r="Q41" s="142"/>
      <c r="R41" s="131"/>
      <c r="S41" s="131"/>
      <c r="T41" s="131"/>
      <c r="U41" s="131"/>
      <c r="V41" s="131"/>
      <c r="W41" s="131"/>
      <c r="X41" s="131"/>
    </row>
    <row r="42" spans="1:24" s="8" customFormat="1" ht="58.15" customHeight="1">
      <c r="A42" s="43" t="s">
        <v>27</v>
      </c>
      <c r="B42" s="39"/>
      <c r="C42" s="43" t="s">
        <v>21</v>
      </c>
      <c r="D42" s="43" t="s">
        <v>208</v>
      </c>
      <c r="E42" s="43">
        <v>129</v>
      </c>
      <c r="F42" s="43" t="s">
        <v>117</v>
      </c>
      <c r="G42" s="43">
        <v>213</v>
      </c>
      <c r="H42" s="130">
        <v>183237</v>
      </c>
      <c r="I42" s="134">
        <v>61619.81</v>
      </c>
      <c r="J42" s="42">
        <f t="shared" si="0"/>
        <v>33.628475689953447</v>
      </c>
      <c r="R42" s="131"/>
      <c r="S42" s="131"/>
      <c r="T42" s="131"/>
      <c r="U42" s="131"/>
      <c r="V42" s="131"/>
      <c r="W42" s="131"/>
      <c r="X42" s="131"/>
    </row>
    <row r="43" spans="1:24" s="8" customFormat="1" ht="58.15" customHeight="1">
      <c r="A43" s="117" t="s">
        <v>210</v>
      </c>
      <c r="B43" s="67"/>
      <c r="C43" s="116" t="s">
        <v>21</v>
      </c>
      <c r="D43" s="116" t="s">
        <v>209</v>
      </c>
      <c r="E43" s="116"/>
      <c r="F43" s="116"/>
      <c r="G43" s="116"/>
      <c r="H43" s="123">
        <f>H44+H45</f>
        <v>1487853</v>
      </c>
      <c r="I43" s="123">
        <f>I44+I45</f>
        <v>695836.77</v>
      </c>
      <c r="J43" s="91">
        <f t="shared" si="0"/>
        <v>46.767844000717815</v>
      </c>
    </row>
    <row r="44" spans="1:24" s="8" customFormat="1" ht="58.15" customHeight="1">
      <c r="A44" s="43" t="s">
        <v>23</v>
      </c>
      <c r="B44" s="39"/>
      <c r="C44" s="43" t="s">
        <v>21</v>
      </c>
      <c r="D44" s="43" t="s">
        <v>209</v>
      </c>
      <c r="E44" s="43">
        <v>121</v>
      </c>
      <c r="F44" s="43" t="s">
        <v>117</v>
      </c>
      <c r="G44" s="43">
        <v>211</v>
      </c>
      <c r="H44" s="130">
        <v>1142744</v>
      </c>
      <c r="I44" s="134">
        <v>535364.62</v>
      </c>
      <c r="J44" s="42">
        <f t="shared" si="0"/>
        <v>46.849042305188213</v>
      </c>
    </row>
    <row r="45" spans="1:24" s="8" customFormat="1" ht="58.15" customHeight="1">
      <c r="A45" s="43" t="s">
        <v>27</v>
      </c>
      <c r="B45" s="39"/>
      <c r="C45" s="43" t="s">
        <v>21</v>
      </c>
      <c r="D45" s="43" t="s">
        <v>209</v>
      </c>
      <c r="E45" s="43">
        <v>129</v>
      </c>
      <c r="F45" s="43" t="s">
        <v>117</v>
      </c>
      <c r="G45" s="43">
        <v>213</v>
      </c>
      <c r="H45" s="130">
        <v>345109</v>
      </c>
      <c r="I45" s="134">
        <v>160472.15</v>
      </c>
      <c r="J45" s="42">
        <f t="shared" si="0"/>
        <v>46.498975685942703</v>
      </c>
    </row>
    <row r="46" spans="1:24" ht="56.25">
      <c r="A46" s="70" t="s">
        <v>48</v>
      </c>
      <c r="B46" s="67" t="s">
        <v>40</v>
      </c>
      <c r="C46" s="116" t="s">
        <v>21</v>
      </c>
      <c r="D46" s="116" t="s">
        <v>49</v>
      </c>
      <c r="E46" s="117"/>
      <c r="F46" s="117"/>
      <c r="G46" s="117"/>
      <c r="H46" s="108">
        <f>H47+H48</f>
        <v>526602</v>
      </c>
      <c r="I46" s="108">
        <f>I47+I48</f>
        <v>280409.69</v>
      </c>
      <c r="J46" s="91">
        <f t="shared" si="0"/>
        <v>53.248884356686837</v>
      </c>
      <c r="Q46" s="8"/>
    </row>
    <row r="47" spans="1:24" s="8" customFormat="1" ht="37.5">
      <c r="A47" s="43" t="s">
        <v>23</v>
      </c>
      <c r="B47" s="39" t="s">
        <v>40</v>
      </c>
      <c r="C47" s="43" t="s">
        <v>21</v>
      </c>
      <c r="D47" s="43" t="s">
        <v>49</v>
      </c>
      <c r="E47" s="43" t="s">
        <v>24</v>
      </c>
      <c r="F47" s="43" t="s">
        <v>117</v>
      </c>
      <c r="G47" s="43">
        <v>211</v>
      </c>
      <c r="H47" s="130">
        <v>404456</v>
      </c>
      <c r="I47" s="130">
        <v>216308.99</v>
      </c>
      <c r="J47" s="42">
        <f t="shared" si="0"/>
        <v>53.481463991138718</v>
      </c>
    </row>
    <row r="48" spans="1:24" s="8" customFormat="1" ht="75">
      <c r="A48" s="43" t="s">
        <v>27</v>
      </c>
      <c r="B48" s="39" t="s">
        <v>40</v>
      </c>
      <c r="C48" s="43" t="s">
        <v>21</v>
      </c>
      <c r="D48" s="43" t="s">
        <v>49</v>
      </c>
      <c r="E48" s="43" t="s">
        <v>28</v>
      </c>
      <c r="F48" s="43" t="s">
        <v>117</v>
      </c>
      <c r="G48" s="43">
        <v>213</v>
      </c>
      <c r="H48" s="130">
        <v>122146</v>
      </c>
      <c r="I48" s="130">
        <v>64100.7</v>
      </c>
      <c r="J48" s="42">
        <f t="shared" si="0"/>
        <v>52.478754932621619</v>
      </c>
    </row>
    <row r="49" spans="1:17" s="8" customFormat="1" ht="30" hidden="1" customHeight="1">
      <c r="A49" s="46" t="s">
        <v>152</v>
      </c>
      <c r="B49" s="39"/>
      <c r="C49" s="47" t="s">
        <v>151</v>
      </c>
      <c r="D49" s="43"/>
      <c r="E49" s="43"/>
      <c r="F49" s="43"/>
      <c r="G49" s="43"/>
      <c r="H49" s="109">
        <v>0</v>
      </c>
      <c r="I49" s="109">
        <v>0</v>
      </c>
      <c r="J49" s="42" t="e">
        <f t="shared" si="0"/>
        <v>#DIV/0!</v>
      </c>
    </row>
    <row r="50" spans="1:17" s="8" customFormat="1" ht="37.5" hidden="1">
      <c r="A50" s="46" t="s">
        <v>153</v>
      </c>
      <c r="B50" s="39"/>
      <c r="C50" s="47" t="s">
        <v>151</v>
      </c>
      <c r="D50" s="46" t="s">
        <v>90</v>
      </c>
      <c r="E50" s="43"/>
      <c r="F50" s="43"/>
      <c r="G50" s="43"/>
      <c r="H50" s="106">
        <v>0</v>
      </c>
      <c r="I50" s="106">
        <v>0</v>
      </c>
      <c r="J50" s="42" t="e">
        <f t="shared" si="0"/>
        <v>#DIV/0!</v>
      </c>
    </row>
    <row r="51" spans="1:17" s="8" customFormat="1" ht="57" hidden="1" customHeight="1">
      <c r="A51" s="46" t="s">
        <v>154</v>
      </c>
      <c r="B51" s="39"/>
      <c r="C51" s="47" t="s">
        <v>151</v>
      </c>
      <c r="D51" s="46" t="s">
        <v>90</v>
      </c>
      <c r="E51" s="43">
        <v>244</v>
      </c>
      <c r="F51" s="43"/>
      <c r="G51" s="43">
        <v>226</v>
      </c>
      <c r="H51" s="106">
        <v>0</v>
      </c>
      <c r="I51" s="106">
        <v>0</v>
      </c>
      <c r="J51" s="42" t="e">
        <f t="shared" si="0"/>
        <v>#DIV/0!</v>
      </c>
    </row>
    <row r="52" spans="1:17" s="8" customFormat="1" ht="18.75">
      <c r="A52" s="70" t="s">
        <v>50</v>
      </c>
      <c r="B52" s="67" t="s">
        <v>40</v>
      </c>
      <c r="C52" s="116" t="s">
        <v>51</v>
      </c>
      <c r="D52" s="117"/>
      <c r="E52" s="117"/>
      <c r="F52" s="117"/>
      <c r="G52" s="117"/>
      <c r="H52" s="108">
        <v>20000</v>
      </c>
      <c r="I52" s="108">
        <v>0</v>
      </c>
      <c r="J52" s="91">
        <f t="shared" si="0"/>
        <v>0</v>
      </c>
    </row>
    <row r="53" spans="1:17" s="8" customFormat="1" ht="18.75">
      <c r="A53" s="43" t="s">
        <v>52</v>
      </c>
      <c r="B53" s="39" t="s">
        <v>40</v>
      </c>
      <c r="C53" s="43" t="s">
        <v>51</v>
      </c>
      <c r="D53" s="43" t="s">
        <v>53</v>
      </c>
      <c r="E53" s="46"/>
      <c r="F53" s="46"/>
      <c r="G53" s="46"/>
      <c r="H53" s="129">
        <v>20000</v>
      </c>
      <c r="I53" s="129">
        <v>0</v>
      </c>
      <c r="J53" s="42">
        <f t="shared" si="0"/>
        <v>0</v>
      </c>
    </row>
    <row r="54" spans="1:17" s="8" customFormat="1" ht="18.75">
      <c r="A54" s="43" t="s">
        <v>54</v>
      </c>
      <c r="B54" s="39" t="s">
        <v>40</v>
      </c>
      <c r="C54" s="43" t="s">
        <v>51</v>
      </c>
      <c r="D54" s="43" t="s">
        <v>53</v>
      </c>
      <c r="E54" s="43" t="s">
        <v>55</v>
      </c>
      <c r="F54" s="43" t="s">
        <v>117</v>
      </c>
      <c r="G54" s="43">
        <v>295</v>
      </c>
      <c r="H54" s="130">
        <v>20000</v>
      </c>
      <c r="I54" s="130">
        <v>0</v>
      </c>
      <c r="J54" s="42">
        <f t="shared" si="0"/>
        <v>0</v>
      </c>
    </row>
    <row r="55" spans="1:17" s="8" customFormat="1" ht="18.75">
      <c r="A55" s="70" t="s">
        <v>56</v>
      </c>
      <c r="B55" s="67" t="s">
        <v>40</v>
      </c>
      <c r="C55" s="116" t="s">
        <v>57</v>
      </c>
      <c r="D55" s="117"/>
      <c r="E55" s="117"/>
      <c r="F55" s="117"/>
      <c r="G55" s="117"/>
      <c r="H55" s="108">
        <f>H56</f>
        <v>621504.06000000006</v>
      </c>
      <c r="I55" s="108">
        <f>I56</f>
        <v>141397.5</v>
      </c>
      <c r="J55" s="91">
        <f t="shared" si="0"/>
        <v>22.75085700968711</v>
      </c>
    </row>
    <row r="56" spans="1:17" s="8" customFormat="1" ht="37.5">
      <c r="A56" s="43" t="s">
        <v>58</v>
      </c>
      <c r="B56" s="39" t="s">
        <v>40</v>
      </c>
      <c r="C56" s="43" t="s">
        <v>57</v>
      </c>
      <c r="D56" s="43" t="s">
        <v>59</v>
      </c>
      <c r="E56" s="46"/>
      <c r="F56" s="46"/>
      <c r="G56" s="46"/>
      <c r="H56" s="103">
        <f>H57+H58+H59+H60+H61+H62</f>
        <v>621504.06000000006</v>
      </c>
      <c r="I56" s="103">
        <f>I57+I58+I59+I60+I61+I62</f>
        <v>141397.5</v>
      </c>
      <c r="J56" s="42">
        <f t="shared" si="0"/>
        <v>22.75085700968711</v>
      </c>
    </row>
    <row r="57" spans="1:17" s="8" customFormat="1" ht="18.75">
      <c r="A57" s="46" t="s">
        <v>170</v>
      </c>
      <c r="B57" s="39"/>
      <c r="C57" s="47" t="s">
        <v>57</v>
      </c>
      <c r="D57" s="46" t="s">
        <v>59</v>
      </c>
      <c r="E57" s="46">
        <v>244</v>
      </c>
      <c r="F57" s="47" t="s">
        <v>117</v>
      </c>
      <c r="G57" s="46">
        <v>346</v>
      </c>
      <c r="H57" s="129">
        <v>4000</v>
      </c>
      <c r="I57" s="129">
        <v>0</v>
      </c>
      <c r="J57" s="42">
        <f t="shared" si="0"/>
        <v>0</v>
      </c>
    </row>
    <row r="58" spans="1:17" s="8" customFormat="1" ht="18.75">
      <c r="A58" s="46" t="s">
        <v>176</v>
      </c>
      <c r="B58" s="39"/>
      <c r="C58" s="43" t="s">
        <v>57</v>
      </c>
      <c r="D58" s="43" t="s">
        <v>59</v>
      </c>
      <c r="E58" s="43" t="s">
        <v>32</v>
      </c>
      <c r="F58" s="43" t="s">
        <v>117</v>
      </c>
      <c r="G58" s="43">
        <v>225</v>
      </c>
      <c r="H58" s="130">
        <v>119912</v>
      </c>
      <c r="I58" s="130">
        <v>16830</v>
      </c>
      <c r="J58" s="42">
        <f t="shared" si="0"/>
        <v>14.035292547868437</v>
      </c>
    </row>
    <row r="59" spans="1:17" s="8" customFormat="1" ht="18.75">
      <c r="A59" s="43" t="s">
        <v>31</v>
      </c>
      <c r="B59" s="39" t="s">
        <v>40</v>
      </c>
      <c r="C59" s="43" t="s">
        <v>57</v>
      </c>
      <c r="D59" s="43" t="s">
        <v>59</v>
      </c>
      <c r="E59" s="43" t="s">
        <v>32</v>
      </c>
      <c r="F59" s="43" t="s">
        <v>117</v>
      </c>
      <c r="G59" s="43">
        <v>226</v>
      </c>
      <c r="H59" s="130">
        <v>460092.06</v>
      </c>
      <c r="I59" s="130">
        <v>111317.5</v>
      </c>
      <c r="J59" s="42">
        <f t="shared" si="0"/>
        <v>24.194614443031249</v>
      </c>
    </row>
    <row r="60" spans="1:17" s="8" customFormat="1" ht="37.5">
      <c r="A60" s="46" t="s">
        <v>171</v>
      </c>
      <c r="B60" s="39"/>
      <c r="C60" s="33" t="s">
        <v>57</v>
      </c>
      <c r="D60" s="33" t="s">
        <v>59</v>
      </c>
      <c r="E60" s="43">
        <v>244</v>
      </c>
      <c r="F60" s="33" t="s">
        <v>117</v>
      </c>
      <c r="G60" s="43">
        <v>346</v>
      </c>
      <c r="H60" s="130">
        <v>15000</v>
      </c>
      <c r="I60" s="130">
        <v>13250</v>
      </c>
      <c r="J60" s="42">
        <f t="shared" si="0"/>
        <v>88.333333333333329</v>
      </c>
    </row>
    <row r="61" spans="1:17" ht="18.75">
      <c r="A61" s="63" t="s">
        <v>211</v>
      </c>
      <c r="B61" s="34" t="s">
        <v>40</v>
      </c>
      <c r="C61" s="33" t="s">
        <v>57</v>
      </c>
      <c r="D61" s="33" t="s">
        <v>59</v>
      </c>
      <c r="E61" s="33">
        <v>244</v>
      </c>
      <c r="F61" s="33" t="s">
        <v>117</v>
      </c>
      <c r="G61" s="33">
        <v>342</v>
      </c>
      <c r="H61" s="130">
        <v>15010</v>
      </c>
      <c r="I61" s="130">
        <v>0</v>
      </c>
      <c r="J61" s="42">
        <f t="shared" si="0"/>
        <v>0</v>
      </c>
      <c r="Q61" s="8"/>
    </row>
    <row r="62" spans="1:17" ht="18.75">
      <c r="A62" s="63" t="s">
        <v>181</v>
      </c>
      <c r="B62" s="34"/>
      <c r="C62" s="43" t="s">
        <v>57</v>
      </c>
      <c r="D62" s="43" t="s">
        <v>59</v>
      </c>
      <c r="E62" s="43" t="s">
        <v>32</v>
      </c>
      <c r="F62" s="43" t="s">
        <v>117</v>
      </c>
      <c r="G62" s="43">
        <v>310</v>
      </c>
      <c r="H62" s="130">
        <v>7490</v>
      </c>
      <c r="I62" s="130">
        <v>0</v>
      </c>
      <c r="J62" s="42">
        <f t="shared" si="0"/>
        <v>0</v>
      </c>
      <c r="Q62" s="8"/>
    </row>
    <row r="63" spans="1:17" s="4" customFormat="1" ht="34.9" customHeight="1">
      <c r="A63" s="56" t="s">
        <v>144</v>
      </c>
      <c r="B63" s="10" t="s">
        <v>40</v>
      </c>
      <c r="C63" s="10" t="s">
        <v>145</v>
      </c>
      <c r="D63" s="11"/>
      <c r="E63" s="11"/>
      <c r="F63" s="11"/>
      <c r="G63" s="11"/>
      <c r="H63" s="12">
        <f>H64</f>
        <v>130100</v>
      </c>
      <c r="I63" s="12">
        <f>I64</f>
        <v>42733.32</v>
      </c>
      <c r="J63" s="91">
        <f t="shared" si="0"/>
        <v>32.846518063028441</v>
      </c>
      <c r="Q63" s="141"/>
    </row>
    <row r="64" spans="1:17" s="8" customFormat="1" ht="37.5">
      <c r="A64" s="15" t="s">
        <v>6</v>
      </c>
      <c r="B64" s="13" t="s">
        <v>40</v>
      </c>
      <c r="C64" s="38" t="s">
        <v>7</v>
      </c>
      <c r="D64" s="98"/>
      <c r="E64" s="98"/>
      <c r="F64" s="98"/>
      <c r="G64" s="98"/>
      <c r="H64" s="111">
        <f>H65+H70+H71</f>
        <v>130100</v>
      </c>
      <c r="I64" s="111">
        <f>I65+I70+I71</f>
        <v>42733.32</v>
      </c>
      <c r="J64" s="42">
        <f t="shared" si="0"/>
        <v>32.846518063028441</v>
      </c>
    </row>
    <row r="65" spans="1:17" s="8" customFormat="1" ht="37.5">
      <c r="A65" s="43" t="s">
        <v>8</v>
      </c>
      <c r="B65" s="39" t="s">
        <v>40</v>
      </c>
      <c r="C65" s="43" t="s">
        <v>7</v>
      </c>
      <c r="D65" s="43" t="s">
        <v>9</v>
      </c>
      <c r="E65" s="46"/>
      <c r="F65" s="46"/>
      <c r="G65" s="46"/>
      <c r="H65" s="129">
        <f>H66+H67</f>
        <v>101575</v>
      </c>
      <c r="I65" s="129">
        <f>I66+I67</f>
        <v>42733.32</v>
      </c>
      <c r="J65" s="42">
        <f t="shared" si="0"/>
        <v>42.07070637460005</v>
      </c>
    </row>
    <row r="66" spans="1:17" s="8" customFormat="1" ht="37.5">
      <c r="A66" s="43" t="s">
        <v>23</v>
      </c>
      <c r="B66" s="39" t="s">
        <v>40</v>
      </c>
      <c r="C66" s="43" t="s">
        <v>7</v>
      </c>
      <c r="D66" s="43" t="s">
        <v>9</v>
      </c>
      <c r="E66" s="43" t="s">
        <v>24</v>
      </c>
      <c r="F66" s="43" t="s">
        <v>120</v>
      </c>
      <c r="G66" s="43">
        <v>211</v>
      </c>
      <c r="H66" s="130">
        <v>78400</v>
      </c>
      <c r="I66" s="130">
        <v>35717.74</v>
      </c>
      <c r="J66" s="42">
        <f t="shared" si="0"/>
        <v>45.558341836734691</v>
      </c>
    </row>
    <row r="67" spans="1:17" s="8" customFormat="1" ht="75">
      <c r="A67" s="43" t="s">
        <v>27</v>
      </c>
      <c r="B67" s="39" t="s">
        <v>40</v>
      </c>
      <c r="C67" s="43" t="s">
        <v>7</v>
      </c>
      <c r="D67" s="43" t="s">
        <v>9</v>
      </c>
      <c r="E67" s="43" t="s">
        <v>28</v>
      </c>
      <c r="F67" s="43" t="s">
        <v>120</v>
      </c>
      <c r="G67" s="43">
        <v>213</v>
      </c>
      <c r="H67" s="130">
        <v>23175</v>
      </c>
      <c r="I67" s="130">
        <v>7015.58</v>
      </c>
      <c r="J67" s="42">
        <f t="shared" si="0"/>
        <v>30.272189859762676</v>
      </c>
    </row>
    <row r="68" spans="1:17" ht="37.5" hidden="1">
      <c r="A68" s="33" t="s">
        <v>29</v>
      </c>
      <c r="B68" s="34" t="s">
        <v>40</v>
      </c>
      <c r="C68" s="33" t="s">
        <v>7</v>
      </c>
      <c r="D68" s="33" t="s">
        <v>9</v>
      </c>
      <c r="E68" s="33" t="s">
        <v>30</v>
      </c>
      <c r="F68" s="33" t="s">
        <v>120</v>
      </c>
      <c r="G68" s="33"/>
      <c r="H68" s="110">
        <v>1000</v>
      </c>
      <c r="I68" s="110">
        <v>0</v>
      </c>
      <c r="J68" s="42">
        <f t="shared" si="0"/>
        <v>0</v>
      </c>
      <c r="Q68" s="8"/>
    </row>
    <row r="69" spans="1:17" ht="18.75" hidden="1">
      <c r="A69" s="33" t="s">
        <v>31</v>
      </c>
      <c r="B69" s="34" t="s">
        <v>40</v>
      </c>
      <c r="C69" s="33" t="s">
        <v>7</v>
      </c>
      <c r="D69" s="33" t="s">
        <v>9</v>
      </c>
      <c r="E69" s="33" t="s">
        <v>32</v>
      </c>
      <c r="F69" s="33" t="s">
        <v>120</v>
      </c>
      <c r="G69" s="33"/>
      <c r="H69" s="110">
        <v>2728.41</v>
      </c>
      <c r="I69" s="110">
        <v>0</v>
      </c>
      <c r="J69" s="42">
        <f t="shared" si="0"/>
        <v>0</v>
      </c>
      <c r="Q69" s="8"/>
    </row>
    <row r="70" spans="1:17" ht="18.75">
      <c r="A70" s="63" t="s">
        <v>180</v>
      </c>
      <c r="B70" s="34"/>
      <c r="C70" s="43" t="s">
        <v>7</v>
      </c>
      <c r="D70" s="43" t="s">
        <v>9</v>
      </c>
      <c r="E70" s="43">
        <v>247</v>
      </c>
      <c r="F70" s="43" t="s">
        <v>120</v>
      </c>
      <c r="G70" s="43">
        <v>225</v>
      </c>
      <c r="H70" s="130">
        <v>23525</v>
      </c>
      <c r="I70" s="130">
        <v>0</v>
      </c>
      <c r="J70" s="42">
        <f t="shared" si="0"/>
        <v>0</v>
      </c>
      <c r="Q70" s="8"/>
    </row>
    <row r="71" spans="1:17" ht="18.75">
      <c r="A71" s="63" t="s">
        <v>170</v>
      </c>
      <c r="B71" s="34"/>
      <c r="C71" s="43" t="s">
        <v>7</v>
      </c>
      <c r="D71" s="43" t="s">
        <v>9</v>
      </c>
      <c r="E71" s="43">
        <v>244</v>
      </c>
      <c r="F71" s="43" t="s">
        <v>120</v>
      </c>
      <c r="G71" s="43">
        <v>223</v>
      </c>
      <c r="H71" s="130">
        <v>5000</v>
      </c>
      <c r="I71" s="130">
        <v>0</v>
      </c>
      <c r="J71" s="42">
        <f t="shared" si="0"/>
        <v>0</v>
      </c>
      <c r="Q71" s="8"/>
    </row>
    <row r="72" spans="1:17" s="4" customFormat="1" ht="34.9" customHeight="1">
      <c r="A72" s="56" t="s">
        <v>193</v>
      </c>
      <c r="B72" s="10" t="s">
        <v>40</v>
      </c>
      <c r="C72" s="10" t="s">
        <v>150</v>
      </c>
      <c r="D72" s="11"/>
      <c r="E72" s="11"/>
      <c r="F72" s="11"/>
      <c r="G72" s="11"/>
      <c r="H72" s="12">
        <f>H73</f>
        <v>840495.94</v>
      </c>
      <c r="I72" s="12">
        <f>I73</f>
        <v>409395.49</v>
      </c>
      <c r="J72" s="91">
        <f t="shared" si="0"/>
        <v>48.708800425615387</v>
      </c>
      <c r="Q72" s="141"/>
    </row>
    <row r="73" spans="1:17" s="8" customFormat="1" ht="56.25">
      <c r="A73" s="15" t="s">
        <v>60</v>
      </c>
      <c r="B73" s="13" t="s">
        <v>40</v>
      </c>
      <c r="C73" s="38" t="s">
        <v>61</v>
      </c>
      <c r="D73" s="98"/>
      <c r="E73" s="98"/>
      <c r="F73" s="98"/>
      <c r="G73" s="98"/>
      <c r="H73" s="111">
        <f>H74+H77+H83</f>
        <v>840495.94</v>
      </c>
      <c r="I73" s="111">
        <f>I74+I77+I83</f>
        <v>409395.49</v>
      </c>
      <c r="J73" s="42">
        <f t="shared" si="0"/>
        <v>48.708800425615387</v>
      </c>
    </row>
    <row r="74" spans="1:17" s="8" customFormat="1" ht="37.5">
      <c r="A74" s="38" t="s">
        <v>62</v>
      </c>
      <c r="B74" s="39" t="s">
        <v>40</v>
      </c>
      <c r="C74" s="43" t="s">
        <v>61</v>
      </c>
      <c r="D74" s="43" t="s">
        <v>63</v>
      </c>
      <c r="E74" s="46"/>
      <c r="F74" s="46"/>
      <c r="G74" s="46"/>
      <c r="H74" s="112">
        <f>H75+H76</f>
        <v>400000</v>
      </c>
      <c r="I74" s="112">
        <f>I75+I76</f>
        <v>0</v>
      </c>
      <c r="J74" s="42">
        <f t="shared" si="0"/>
        <v>0</v>
      </c>
    </row>
    <row r="75" spans="1:17" s="8" customFormat="1" ht="18.75">
      <c r="A75" s="38"/>
      <c r="B75" s="39"/>
      <c r="C75" s="43" t="s">
        <v>61</v>
      </c>
      <c r="D75" s="43" t="s">
        <v>63</v>
      </c>
      <c r="E75" s="43" t="s">
        <v>32</v>
      </c>
      <c r="F75" s="43" t="s">
        <v>117</v>
      </c>
      <c r="G75" s="43">
        <v>225</v>
      </c>
      <c r="H75" s="130">
        <v>0</v>
      </c>
      <c r="I75" s="130">
        <v>0</v>
      </c>
      <c r="J75" s="42" t="e">
        <f t="shared" si="0"/>
        <v>#DIV/0!</v>
      </c>
    </row>
    <row r="76" spans="1:17" s="8" customFormat="1" ht="18.75">
      <c r="A76" s="43" t="s">
        <v>31</v>
      </c>
      <c r="B76" s="39" t="s">
        <v>40</v>
      </c>
      <c r="C76" s="43" t="s">
        <v>61</v>
      </c>
      <c r="D76" s="43" t="s">
        <v>63</v>
      </c>
      <c r="E76" s="43" t="s">
        <v>32</v>
      </c>
      <c r="F76" s="43" t="s">
        <v>117</v>
      </c>
      <c r="G76" s="43">
        <v>226</v>
      </c>
      <c r="H76" s="130">
        <v>400000</v>
      </c>
      <c r="I76" s="130">
        <v>0</v>
      </c>
      <c r="J76" s="42">
        <f t="shared" si="0"/>
        <v>0</v>
      </c>
    </row>
    <row r="77" spans="1:17" ht="18.75">
      <c r="A77" s="58" t="s">
        <v>64</v>
      </c>
      <c r="B77" s="34" t="s">
        <v>40</v>
      </c>
      <c r="C77" s="33" t="s">
        <v>61</v>
      </c>
      <c r="D77" s="33" t="s">
        <v>65</v>
      </c>
      <c r="E77" s="63"/>
      <c r="F77" s="63"/>
      <c r="G77" s="63"/>
      <c r="H77" s="112">
        <f>H78+H79+H81+H82</f>
        <v>115000</v>
      </c>
      <c r="I77" s="112">
        <f>I78+I79+I81+I82</f>
        <v>83900</v>
      </c>
      <c r="J77" s="42">
        <f t="shared" si="0"/>
        <v>72.956521739130437</v>
      </c>
      <c r="Q77" s="8"/>
    </row>
    <row r="78" spans="1:17" ht="18.75">
      <c r="A78" s="61" t="s">
        <v>176</v>
      </c>
      <c r="B78" s="34"/>
      <c r="C78" s="43" t="s">
        <v>61</v>
      </c>
      <c r="D78" s="43" t="s">
        <v>65</v>
      </c>
      <c r="E78" s="43" t="s">
        <v>32</v>
      </c>
      <c r="F78" s="43" t="s">
        <v>117</v>
      </c>
      <c r="G78" s="43">
        <v>225</v>
      </c>
      <c r="H78" s="130">
        <v>0</v>
      </c>
      <c r="I78" s="130">
        <v>0</v>
      </c>
      <c r="J78" s="42" t="e">
        <f t="shared" si="0"/>
        <v>#DIV/0!</v>
      </c>
      <c r="Q78" s="8"/>
    </row>
    <row r="79" spans="1:17" s="8" customFormat="1" ht="18.75">
      <c r="A79" s="43" t="s">
        <v>31</v>
      </c>
      <c r="B79" s="39" t="s">
        <v>40</v>
      </c>
      <c r="C79" s="43" t="s">
        <v>61</v>
      </c>
      <c r="D79" s="43" t="s">
        <v>65</v>
      </c>
      <c r="E79" s="43" t="s">
        <v>32</v>
      </c>
      <c r="F79" s="43" t="s">
        <v>117</v>
      </c>
      <c r="G79" s="43">
        <v>226</v>
      </c>
      <c r="H79" s="130">
        <v>35100</v>
      </c>
      <c r="I79" s="130">
        <v>4000</v>
      </c>
      <c r="J79" s="42">
        <f t="shared" si="0"/>
        <v>11.396011396011396</v>
      </c>
    </row>
    <row r="80" spans="1:17" s="8" customFormat="1" ht="18.75" hidden="1">
      <c r="A80" s="43" t="s">
        <v>31</v>
      </c>
      <c r="B80" s="39" t="s">
        <v>40</v>
      </c>
      <c r="C80" s="43" t="s">
        <v>61</v>
      </c>
      <c r="D80" s="43" t="s">
        <v>65</v>
      </c>
      <c r="E80" s="43" t="s">
        <v>32</v>
      </c>
      <c r="F80" s="43" t="s">
        <v>119</v>
      </c>
      <c r="G80" s="43"/>
      <c r="H80" s="130">
        <v>0</v>
      </c>
      <c r="I80" s="130">
        <v>0</v>
      </c>
      <c r="J80" s="42" t="e">
        <f t="shared" si="0"/>
        <v>#DIV/0!</v>
      </c>
    </row>
    <row r="81" spans="1:17" s="8" customFormat="1" ht="18.75">
      <c r="A81" s="43" t="s">
        <v>181</v>
      </c>
      <c r="B81" s="39"/>
      <c r="C81" s="43" t="s">
        <v>61</v>
      </c>
      <c r="D81" s="43" t="s">
        <v>65</v>
      </c>
      <c r="E81" s="43" t="s">
        <v>32</v>
      </c>
      <c r="F81" s="43" t="s">
        <v>117</v>
      </c>
      <c r="G81" s="43">
        <v>310</v>
      </c>
      <c r="H81" s="130">
        <v>11800</v>
      </c>
      <c r="I81" s="130">
        <v>11800</v>
      </c>
      <c r="J81" s="42">
        <f t="shared" ref="J81:J151" si="2">I81*100/H81</f>
        <v>100</v>
      </c>
    </row>
    <row r="82" spans="1:17" s="8" customFormat="1" ht="18.75">
      <c r="A82" s="46" t="s">
        <v>170</v>
      </c>
      <c r="B82" s="39"/>
      <c r="C82" s="43" t="s">
        <v>61</v>
      </c>
      <c r="D82" s="43" t="s">
        <v>65</v>
      </c>
      <c r="E82" s="43" t="s">
        <v>32</v>
      </c>
      <c r="F82" s="43" t="s">
        <v>117</v>
      </c>
      <c r="G82" s="43">
        <v>346</v>
      </c>
      <c r="H82" s="130">
        <v>68100</v>
      </c>
      <c r="I82" s="130">
        <v>68100</v>
      </c>
      <c r="J82" s="42">
        <f t="shared" si="2"/>
        <v>100</v>
      </c>
    </row>
    <row r="83" spans="1:17" ht="37.5">
      <c r="A83" s="58" t="s">
        <v>66</v>
      </c>
      <c r="B83" s="34" t="s">
        <v>40</v>
      </c>
      <c r="C83" s="33" t="s">
        <v>61</v>
      </c>
      <c r="D83" s="33" t="s">
        <v>67</v>
      </c>
      <c r="E83" s="63"/>
      <c r="F83" s="63"/>
      <c r="G83" s="63"/>
      <c r="H83" s="112">
        <f>H84</f>
        <v>325495.94</v>
      </c>
      <c r="I83" s="112">
        <f>I84</f>
        <v>325495.49</v>
      </c>
      <c r="J83" s="42">
        <f t="shared" si="2"/>
        <v>99.999861749427652</v>
      </c>
      <c r="Q83" s="8"/>
    </row>
    <row r="84" spans="1:17" s="8" customFormat="1" ht="18.75">
      <c r="A84" s="43" t="s">
        <v>31</v>
      </c>
      <c r="B84" s="39" t="s">
        <v>40</v>
      </c>
      <c r="C84" s="43" t="s">
        <v>61</v>
      </c>
      <c r="D84" s="43" t="s">
        <v>67</v>
      </c>
      <c r="E84" s="43" t="s">
        <v>32</v>
      </c>
      <c r="F84" s="43" t="s">
        <v>117</v>
      </c>
      <c r="G84" s="43">
        <v>227</v>
      </c>
      <c r="H84" s="130">
        <v>325495.94</v>
      </c>
      <c r="I84" s="130">
        <v>325495.49</v>
      </c>
      <c r="J84" s="42">
        <f t="shared" si="2"/>
        <v>99.999861749427652</v>
      </c>
    </row>
    <row r="85" spans="1:17" ht="45.6" customHeight="1">
      <c r="A85" s="22" t="s">
        <v>147</v>
      </c>
      <c r="B85" s="16" t="s">
        <v>40</v>
      </c>
      <c r="C85" s="10" t="s">
        <v>146</v>
      </c>
      <c r="D85" s="11"/>
      <c r="E85" s="11"/>
      <c r="F85" s="11"/>
      <c r="G85" s="11"/>
      <c r="H85" s="12">
        <f>H87+H90+H93</f>
        <v>1393975.05</v>
      </c>
      <c r="I85" s="12">
        <f>I87+I90+I93</f>
        <v>297229.77</v>
      </c>
      <c r="J85" s="42">
        <f t="shared" si="2"/>
        <v>21.322459824514073</v>
      </c>
      <c r="Q85" s="8"/>
    </row>
    <row r="86" spans="1:17" ht="21" customHeight="1">
      <c r="A86" s="58" t="s">
        <v>10</v>
      </c>
      <c r="B86" s="34" t="s">
        <v>40</v>
      </c>
      <c r="C86" s="33" t="s">
        <v>11</v>
      </c>
      <c r="D86" s="63"/>
      <c r="E86" s="63"/>
      <c r="F86" s="63"/>
      <c r="G86" s="63"/>
      <c r="H86" s="103">
        <f>H87+H90+H93</f>
        <v>1393975.05</v>
      </c>
      <c r="I86" s="103">
        <f>I87+I90+I93</f>
        <v>297229.77</v>
      </c>
      <c r="J86" s="42">
        <f t="shared" si="2"/>
        <v>21.322459824514073</v>
      </c>
      <c r="Q86" s="8"/>
    </row>
    <row r="87" spans="1:17" ht="37.5">
      <c r="A87" s="33" t="s">
        <v>121</v>
      </c>
      <c r="B87" s="34" t="s">
        <v>40</v>
      </c>
      <c r="C87" s="33" t="s">
        <v>11</v>
      </c>
      <c r="D87" s="33" t="s">
        <v>122</v>
      </c>
      <c r="E87" s="63"/>
      <c r="F87" s="63"/>
      <c r="G87" s="63"/>
      <c r="H87" s="112">
        <f>H88+H89</f>
        <v>203154.45</v>
      </c>
      <c r="I87" s="112">
        <f>I88+I89</f>
        <v>91249.94</v>
      </c>
      <c r="J87" s="42">
        <f t="shared" si="2"/>
        <v>44.916535178038181</v>
      </c>
      <c r="Q87" s="8"/>
    </row>
    <row r="88" spans="1:17" ht="18.75">
      <c r="A88" s="63" t="s">
        <v>154</v>
      </c>
      <c r="B88" s="34"/>
      <c r="C88" s="43" t="s">
        <v>11</v>
      </c>
      <c r="D88" s="43" t="s">
        <v>122</v>
      </c>
      <c r="E88" s="43" t="s">
        <v>32</v>
      </c>
      <c r="F88" s="43" t="s">
        <v>123</v>
      </c>
      <c r="G88" s="43">
        <v>226</v>
      </c>
      <c r="H88" s="129">
        <v>90399.05</v>
      </c>
      <c r="I88" s="129">
        <v>82352.94</v>
      </c>
      <c r="J88" s="42">
        <f t="shared" si="2"/>
        <v>91.099342305035279</v>
      </c>
      <c r="Q88" s="8"/>
    </row>
    <row r="89" spans="1:17" ht="37.5">
      <c r="A89" s="63" t="s">
        <v>155</v>
      </c>
      <c r="B89" s="34"/>
      <c r="C89" s="43" t="s">
        <v>11</v>
      </c>
      <c r="D89" s="43" t="s">
        <v>122</v>
      </c>
      <c r="E89" s="43" t="s">
        <v>32</v>
      </c>
      <c r="F89" s="43" t="s">
        <v>123</v>
      </c>
      <c r="G89" s="43">
        <v>225</v>
      </c>
      <c r="H89" s="129">
        <v>112755.4</v>
      </c>
      <c r="I89" s="129">
        <v>8897</v>
      </c>
      <c r="J89" s="42">
        <f t="shared" si="2"/>
        <v>7.8905311852026605</v>
      </c>
      <c r="Q89" s="8"/>
    </row>
    <row r="90" spans="1:17" ht="37.5">
      <c r="A90" s="63" t="s">
        <v>155</v>
      </c>
      <c r="B90" s="34"/>
      <c r="C90" s="43" t="s">
        <v>11</v>
      </c>
      <c r="D90" s="43" t="s">
        <v>157</v>
      </c>
      <c r="E90" s="43"/>
      <c r="F90" s="43"/>
      <c r="G90" s="43"/>
      <c r="H90" s="112">
        <f>H91+H92</f>
        <v>150000</v>
      </c>
      <c r="I90" s="112">
        <f>I91+I92</f>
        <v>102479.83</v>
      </c>
      <c r="J90" s="42">
        <f t="shared" si="2"/>
        <v>68.319886666666662</v>
      </c>
      <c r="Q90" s="8"/>
    </row>
    <row r="91" spans="1:17" ht="18.75">
      <c r="A91" s="63" t="s">
        <v>176</v>
      </c>
      <c r="B91" s="34"/>
      <c r="C91" s="43" t="s">
        <v>11</v>
      </c>
      <c r="D91" s="43" t="s">
        <v>157</v>
      </c>
      <c r="E91" s="43" t="s">
        <v>32</v>
      </c>
      <c r="F91" s="43" t="s">
        <v>123</v>
      </c>
      <c r="G91" s="43">
        <v>225</v>
      </c>
      <c r="H91" s="130">
        <v>150000</v>
      </c>
      <c r="I91" s="130">
        <v>102479.83</v>
      </c>
      <c r="J91" s="42">
        <f t="shared" si="2"/>
        <v>68.319886666666662</v>
      </c>
      <c r="Q91" s="8"/>
    </row>
    <row r="92" spans="1:17" s="8" customFormat="1" ht="18.75">
      <c r="A92" s="43" t="s">
        <v>31</v>
      </c>
      <c r="B92" s="39" t="s">
        <v>40</v>
      </c>
      <c r="C92" s="43" t="s">
        <v>11</v>
      </c>
      <c r="D92" s="43" t="s">
        <v>157</v>
      </c>
      <c r="E92" s="43" t="s">
        <v>32</v>
      </c>
      <c r="F92" s="43" t="s">
        <v>123</v>
      </c>
      <c r="G92" s="43">
        <v>226</v>
      </c>
      <c r="H92" s="130">
        <v>0</v>
      </c>
      <c r="I92" s="130">
        <v>0</v>
      </c>
      <c r="J92" s="42" t="e">
        <f t="shared" si="2"/>
        <v>#DIV/0!</v>
      </c>
    </row>
    <row r="93" spans="1:17" s="8" customFormat="1" ht="37.5">
      <c r="A93" s="46" t="s">
        <v>155</v>
      </c>
      <c r="B93" s="39"/>
      <c r="C93" s="47" t="s">
        <v>11</v>
      </c>
      <c r="D93" s="46" t="s">
        <v>158</v>
      </c>
      <c r="E93" s="43"/>
      <c r="F93" s="43"/>
      <c r="G93" s="43"/>
      <c r="H93" s="113">
        <f>H94+H95+H96+H97</f>
        <v>1040820.6</v>
      </c>
      <c r="I93" s="113">
        <f>I94+I95+I96+I97</f>
        <v>103500</v>
      </c>
      <c r="J93" s="42">
        <f t="shared" si="2"/>
        <v>9.9440768178493002</v>
      </c>
    </row>
    <row r="94" spans="1:17" s="8" customFormat="1" ht="18.75">
      <c r="A94" s="43" t="s">
        <v>31</v>
      </c>
      <c r="B94" s="39"/>
      <c r="C94" s="47" t="s">
        <v>11</v>
      </c>
      <c r="D94" s="46" t="s">
        <v>158</v>
      </c>
      <c r="E94" s="43">
        <v>244</v>
      </c>
      <c r="F94" s="43">
        <v>2300</v>
      </c>
      <c r="G94" s="43">
        <v>225</v>
      </c>
      <c r="H94" s="130">
        <v>1040820.6</v>
      </c>
      <c r="I94" s="130">
        <v>103500</v>
      </c>
      <c r="J94" s="42">
        <f t="shared" si="2"/>
        <v>9.9440768178493002</v>
      </c>
    </row>
    <row r="95" spans="1:17" s="8" customFormat="1" ht="18.75">
      <c r="A95" s="46" t="s">
        <v>154</v>
      </c>
      <c r="B95" s="39"/>
      <c r="C95" s="47" t="s">
        <v>11</v>
      </c>
      <c r="D95" s="46" t="s">
        <v>158</v>
      </c>
      <c r="E95" s="43">
        <v>244</v>
      </c>
      <c r="F95" s="43">
        <v>2300</v>
      </c>
      <c r="G95" s="43">
        <v>226</v>
      </c>
      <c r="H95" s="130">
        <v>0</v>
      </c>
      <c r="I95" s="130">
        <v>0</v>
      </c>
      <c r="J95" s="42" t="e">
        <f t="shared" si="2"/>
        <v>#DIV/0!</v>
      </c>
    </row>
    <row r="96" spans="1:17" s="8" customFormat="1" ht="18.75">
      <c r="A96" s="43" t="s">
        <v>169</v>
      </c>
      <c r="B96" s="39"/>
      <c r="C96" s="47" t="s">
        <v>11</v>
      </c>
      <c r="D96" s="46" t="s">
        <v>158</v>
      </c>
      <c r="E96" s="43">
        <v>244</v>
      </c>
      <c r="F96" s="43">
        <v>2300</v>
      </c>
      <c r="G96" s="43">
        <v>344</v>
      </c>
      <c r="H96" s="130">
        <v>0</v>
      </c>
      <c r="I96" s="130">
        <v>0</v>
      </c>
      <c r="J96" s="42" t="e">
        <f t="shared" si="2"/>
        <v>#DIV/0!</v>
      </c>
    </row>
    <row r="97" spans="1:17" s="8" customFormat="1" ht="18.75">
      <c r="A97" s="46" t="s">
        <v>170</v>
      </c>
      <c r="B97" s="39"/>
      <c r="C97" s="47" t="s">
        <v>11</v>
      </c>
      <c r="D97" s="46" t="s">
        <v>158</v>
      </c>
      <c r="E97" s="43">
        <v>244</v>
      </c>
      <c r="F97" s="43">
        <v>2300</v>
      </c>
      <c r="G97" s="43">
        <v>346</v>
      </c>
      <c r="H97" s="130">
        <v>0</v>
      </c>
      <c r="I97" s="130">
        <v>0</v>
      </c>
      <c r="J97" s="42" t="e">
        <f t="shared" si="2"/>
        <v>#DIV/0!</v>
      </c>
    </row>
    <row r="98" spans="1:17" s="8" customFormat="1" ht="18.75" hidden="1">
      <c r="A98" s="46" t="s">
        <v>195</v>
      </c>
      <c r="B98" s="39"/>
      <c r="C98" s="47" t="s">
        <v>185</v>
      </c>
      <c r="D98" s="46"/>
      <c r="E98" s="43"/>
      <c r="F98" s="43"/>
      <c r="G98" s="43"/>
      <c r="H98" s="109">
        <f>H99</f>
        <v>741532.73</v>
      </c>
      <c r="I98" s="109">
        <f>I99</f>
        <v>260914.78</v>
      </c>
      <c r="J98" s="42">
        <f t="shared" si="2"/>
        <v>35.185875072567597</v>
      </c>
    </row>
    <row r="99" spans="1:17" s="8" customFormat="1" ht="37.5" hidden="1">
      <c r="A99" s="46" t="s">
        <v>196</v>
      </c>
      <c r="B99" s="39"/>
      <c r="C99" s="47" t="s">
        <v>185</v>
      </c>
      <c r="D99" s="46" t="s">
        <v>197</v>
      </c>
      <c r="E99" s="43">
        <v>244</v>
      </c>
      <c r="F99" s="43"/>
      <c r="G99" s="43"/>
      <c r="H99" s="105">
        <v>741532.73</v>
      </c>
      <c r="I99" s="105">
        <v>260914.78</v>
      </c>
      <c r="J99" s="42">
        <f t="shared" si="2"/>
        <v>35.185875072567597</v>
      </c>
    </row>
    <row r="100" spans="1:17" s="8" customFormat="1" ht="18.75" hidden="1">
      <c r="A100" s="46" t="s">
        <v>198</v>
      </c>
      <c r="B100" s="39"/>
      <c r="C100" s="47" t="s">
        <v>185</v>
      </c>
      <c r="D100" s="46" t="s">
        <v>197</v>
      </c>
      <c r="E100" s="43">
        <v>244</v>
      </c>
      <c r="F100" s="43">
        <v>862400</v>
      </c>
      <c r="G100" s="43">
        <v>226</v>
      </c>
      <c r="H100" s="105"/>
      <c r="I100" s="105"/>
      <c r="J100" s="42" t="e">
        <f t="shared" si="2"/>
        <v>#DIV/0!</v>
      </c>
    </row>
    <row r="101" spans="1:17" s="8" customFormat="1" ht="37.5" hidden="1">
      <c r="A101" s="90" t="s">
        <v>188</v>
      </c>
      <c r="B101" s="85"/>
      <c r="C101" s="118" t="s">
        <v>185</v>
      </c>
      <c r="D101" s="119" t="s">
        <v>186</v>
      </c>
      <c r="E101" s="120"/>
      <c r="F101" s="120"/>
      <c r="G101" s="120"/>
      <c r="H101" s="100">
        <f>H103</f>
        <v>0</v>
      </c>
      <c r="I101" s="100">
        <f>I103</f>
        <v>0</v>
      </c>
      <c r="J101" s="42" t="e">
        <f t="shared" si="2"/>
        <v>#DIV/0!</v>
      </c>
    </row>
    <row r="102" spans="1:17" s="8" customFormat="1" ht="18.75" hidden="1">
      <c r="A102" s="46"/>
      <c r="B102" s="39"/>
      <c r="C102" s="47"/>
      <c r="D102" s="46"/>
      <c r="E102" s="43"/>
      <c r="F102" s="43"/>
      <c r="G102" s="43"/>
      <c r="H102" s="105"/>
      <c r="I102" s="105"/>
      <c r="J102" s="42" t="e">
        <f t="shared" si="2"/>
        <v>#DIV/0!</v>
      </c>
    </row>
    <row r="103" spans="1:17" s="8" customFormat="1" ht="37.5" hidden="1">
      <c r="A103" s="43" t="s">
        <v>189</v>
      </c>
      <c r="B103" s="39"/>
      <c r="C103" s="47" t="s">
        <v>185</v>
      </c>
      <c r="D103" s="46" t="s">
        <v>186</v>
      </c>
      <c r="E103" s="43">
        <v>244</v>
      </c>
      <c r="F103" s="43"/>
      <c r="G103" s="43"/>
      <c r="H103" s="113">
        <v>0</v>
      </c>
      <c r="I103" s="113">
        <v>0</v>
      </c>
      <c r="J103" s="42" t="e">
        <f t="shared" si="2"/>
        <v>#DIV/0!</v>
      </c>
    </row>
    <row r="104" spans="1:17" s="8" customFormat="1" ht="18.75" hidden="1">
      <c r="A104" s="43" t="s">
        <v>31</v>
      </c>
      <c r="B104" s="39"/>
      <c r="C104" s="47" t="s">
        <v>185</v>
      </c>
      <c r="D104" s="46" t="s">
        <v>186</v>
      </c>
      <c r="E104" s="43">
        <v>244</v>
      </c>
      <c r="F104" s="43">
        <v>862400</v>
      </c>
      <c r="G104" s="43"/>
      <c r="H104" s="106">
        <v>0</v>
      </c>
      <c r="I104" s="106">
        <v>0</v>
      </c>
      <c r="J104" s="42" t="e">
        <f t="shared" si="2"/>
        <v>#DIV/0!</v>
      </c>
    </row>
    <row r="105" spans="1:17" s="4" customFormat="1" ht="45.6" customHeight="1">
      <c r="A105" s="56" t="s">
        <v>148</v>
      </c>
      <c r="B105" s="10" t="s">
        <v>40</v>
      </c>
      <c r="C105" s="10" t="s">
        <v>149</v>
      </c>
      <c r="D105" s="11"/>
      <c r="E105" s="11"/>
      <c r="F105" s="11"/>
      <c r="G105" s="11"/>
      <c r="H105" s="12">
        <f>H106+H120</f>
        <v>4878007</v>
      </c>
      <c r="I105" s="12">
        <f>I106+I120</f>
        <v>624170.52</v>
      </c>
      <c r="J105" s="42">
        <f t="shared" si="2"/>
        <v>12.795605254359003</v>
      </c>
      <c r="Q105" s="141"/>
    </row>
    <row r="106" spans="1:17" s="4" customFormat="1" ht="40.15" customHeight="1">
      <c r="A106" s="15" t="s">
        <v>12</v>
      </c>
      <c r="B106" s="15" t="s">
        <v>40</v>
      </c>
      <c r="C106" s="15" t="s">
        <v>13</v>
      </c>
      <c r="D106" s="124"/>
      <c r="E106" s="124"/>
      <c r="F106" s="124"/>
      <c r="G106" s="124"/>
      <c r="H106" s="42">
        <f>H109+H117</f>
        <v>350000</v>
      </c>
      <c r="I106" s="42">
        <f>I109+I117</f>
        <v>128000</v>
      </c>
      <c r="J106" s="42">
        <f t="shared" si="2"/>
        <v>36.571428571428569</v>
      </c>
      <c r="Q106" s="141"/>
    </row>
    <row r="107" spans="1:17" ht="37.5" hidden="1">
      <c r="A107" s="58" t="s">
        <v>124</v>
      </c>
      <c r="B107" s="34" t="s">
        <v>40</v>
      </c>
      <c r="C107" s="33" t="s">
        <v>13</v>
      </c>
      <c r="D107" s="33" t="s">
        <v>14</v>
      </c>
      <c r="E107" s="63"/>
      <c r="F107" s="63"/>
      <c r="G107" s="63"/>
      <c r="H107" s="104">
        <f>H109+H113+H115+H117</f>
        <v>350000</v>
      </c>
      <c r="I107" s="104">
        <f>I109+I113+I115+I117</f>
        <v>128000</v>
      </c>
      <c r="J107" s="42">
        <f t="shared" si="2"/>
        <v>36.571428571428569</v>
      </c>
      <c r="Q107" s="8"/>
    </row>
    <row r="108" spans="1:17" ht="18.75" hidden="1">
      <c r="A108" s="33" t="s">
        <v>31</v>
      </c>
      <c r="B108" s="34" t="s">
        <v>40</v>
      </c>
      <c r="C108" s="33" t="s">
        <v>13</v>
      </c>
      <c r="D108" s="33" t="s">
        <v>14</v>
      </c>
      <c r="E108" s="33" t="s">
        <v>32</v>
      </c>
      <c r="F108" s="33" t="s">
        <v>117</v>
      </c>
      <c r="G108" s="33"/>
      <c r="H108" s="105">
        <v>0</v>
      </c>
      <c r="I108" s="105">
        <v>0</v>
      </c>
      <c r="J108" s="42" t="e">
        <f t="shared" si="2"/>
        <v>#DIV/0!</v>
      </c>
      <c r="Q108" s="8"/>
    </row>
    <row r="109" spans="1:17" ht="35.450000000000003" customHeight="1">
      <c r="A109" s="58" t="s">
        <v>125</v>
      </c>
      <c r="B109" s="34" t="s">
        <v>40</v>
      </c>
      <c r="C109" s="33" t="s">
        <v>13</v>
      </c>
      <c r="D109" s="33" t="s">
        <v>126</v>
      </c>
      <c r="E109" s="63"/>
      <c r="F109" s="63"/>
      <c r="G109" s="63"/>
      <c r="H109" s="112">
        <f>H110+H119</f>
        <v>350000</v>
      </c>
      <c r="I109" s="112">
        <f>I111</f>
        <v>128000</v>
      </c>
      <c r="J109" s="42">
        <f t="shared" si="2"/>
        <v>36.571428571428569</v>
      </c>
      <c r="Q109" s="8"/>
    </row>
    <row r="110" spans="1:17" s="8" customFormat="1" ht="18.75">
      <c r="A110" s="43" t="s">
        <v>31</v>
      </c>
      <c r="B110" s="39" t="s">
        <v>40</v>
      </c>
      <c r="C110" s="43" t="s">
        <v>13</v>
      </c>
      <c r="D110" s="43" t="s">
        <v>126</v>
      </c>
      <c r="E110" s="43" t="s">
        <v>32</v>
      </c>
      <c r="F110" s="43"/>
      <c r="G110" s="43"/>
      <c r="H110" s="130">
        <f>H111+H112</f>
        <v>150000</v>
      </c>
      <c r="I110" s="130">
        <v>0</v>
      </c>
      <c r="J110" s="42">
        <f t="shared" si="2"/>
        <v>0</v>
      </c>
    </row>
    <row r="111" spans="1:17" s="8" customFormat="1" ht="18.75">
      <c r="A111" s="46" t="s">
        <v>176</v>
      </c>
      <c r="B111" s="39" t="s">
        <v>40</v>
      </c>
      <c r="C111" s="43" t="s">
        <v>13</v>
      </c>
      <c r="D111" s="43" t="s">
        <v>126</v>
      </c>
      <c r="E111" s="43" t="s">
        <v>32</v>
      </c>
      <c r="F111" s="43" t="s">
        <v>123</v>
      </c>
      <c r="G111" s="43">
        <v>225</v>
      </c>
      <c r="H111" s="130">
        <v>150000</v>
      </c>
      <c r="I111" s="130">
        <v>128000</v>
      </c>
      <c r="J111" s="42">
        <f>I111*100/H111</f>
        <v>85.333333333333329</v>
      </c>
    </row>
    <row r="112" spans="1:17" s="8" customFormat="1" ht="37.5">
      <c r="A112" s="46" t="s">
        <v>171</v>
      </c>
      <c r="B112" s="39" t="s">
        <v>40</v>
      </c>
      <c r="C112" s="43" t="s">
        <v>13</v>
      </c>
      <c r="D112" s="43" t="s">
        <v>126</v>
      </c>
      <c r="E112" s="43" t="s">
        <v>32</v>
      </c>
      <c r="F112" s="43" t="s">
        <v>123</v>
      </c>
      <c r="G112" s="43">
        <v>349</v>
      </c>
      <c r="H112" s="130">
        <v>0</v>
      </c>
      <c r="I112" s="130">
        <v>0</v>
      </c>
      <c r="J112" s="42" t="e">
        <f t="shared" si="2"/>
        <v>#DIV/0!</v>
      </c>
    </row>
    <row r="113" spans="1:17" ht="37.5" hidden="1">
      <c r="A113" s="58" t="s">
        <v>18</v>
      </c>
      <c r="B113" s="34" t="s">
        <v>40</v>
      </c>
      <c r="C113" s="43" t="s">
        <v>72</v>
      </c>
      <c r="D113" s="33" t="s">
        <v>127</v>
      </c>
      <c r="E113" s="63"/>
      <c r="F113" s="63"/>
      <c r="G113" s="63"/>
      <c r="H113" s="114">
        <v>0</v>
      </c>
      <c r="I113" s="114">
        <v>0</v>
      </c>
      <c r="J113" s="42" t="e">
        <f t="shared" si="2"/>
        <v>#DIV/0!</v>
      </c>
      <c r="Q113" s="8"/>
    </row>
    <row r="114" spans="1:17" ht="75" hidden="1">
      <c r="A114" s="33" t="s">
        <v>128</v>
      </c>
      <c r="B114" s="34" t="s">
        <v>40</v>
      </c>
      <c r="C114" s="43" t="s">
        <v>220</v>
      </c>
      <c r="D114" s="33" t="s">
        <v>127</v>
      </c>
      <c r="E114" s="33" t="s">
        <v>129</v>
      </c>
      <c r="F114" s="33" t="s">
        <v>123</v>
      </c>
      <c r="G114" s="33"/>
      <c r="H114" s="110">
        <v>0</v>
      </c>
      <c r="I114" s="110">
        <v>0</v>
      </c>
      <c r="J114" s="42" t="e">
        <f t="shared" si="2"/>
        <v>#DIV/0!</v>
      </c>
      <c r="Q114" s="8"/>
    </row>
    <row r="115" spans="1:17" ht="37.5" hidden="1">
      <c r="A115" s="58" t="s">
        <v>68</v>
      </c>
      <c r="B115" s="34" t="s">
        <v>40</v>
      </c>
      <c r="C115" s="43" t="s">
        <v>221</v>
      </c>
      <c r="D115" s="33" t="s">
        <v>17</v>
      </c>
      <c r="E115" s="63"/>
      <c r="F115" s="63"/>
      <c r="G115" s="63"/>
      <c r="H115" s="114">
        <v>0</v>
      </c>
      <c r="I115" s="114">
        <v>0</v>
      </c>
      <c r="J115" s="42" t="e">
        <f t="shared" si="2"/>
        <v>#DIV/0!</v>
      </c>
      <c r="Q115" s="8"/>
    </row>
    <row r="116" spans="1:17" ht="75" hidden="1">
      <c r="A116" s="33" t="s">
        <v>128</v>
      </c>
      <c r="B116" s="34" t="s">
        <v>40</v>
      </c>
      <c r="C116" s="43" t="s">
        <v>222</v>
      </c>
      <c r="D116" s="33" t="s">
        <v>17</v>
      </c>
      <c r="E116" s="33" t="s">
        <v>129</v>
      </c>
      <c r="F116" s="33" t="s">
        <v>123</v>
      </c>
      <c r="G116" s="33"/>
      <c r="H116" s="110">
        <v>0</v>
      </c>
      <c r="I116" s="110">
        <v>0</v>
      </c>
      <c r="J116" s="42" t="e">
        <f t="shared" si="2"/>
        <v>#DIV/0!</v>
      </c>
      <c r="Q116" s="8"/>
    </row>
    <row r="117" spans="1:17" ht="18.75" hidden="1">
      <c r="A117" s="58" t="s">
        <v>69</v>
      </c>
      <c r="B117" s="34" t="s">
        <v>40</v>
      </c>
      <c r="C117" s="43" t="s">
        <v>223</v>
      </c>
      <c r="D117" s="33" t="s">
        <v>70</v>
      </c>
      <c r="E117" s="63"/>
      <c r="F117" s="63"/>
      <c r="G117" s="63"/>
      <c r="H117" s="112">
        <f>H118</f>
        <v>0</v>
      </c>
      <c r="I117" s="112">
        <f>I118</f>
        <v>0</v>
      </c>
      <c r="J117" s="42" t="e">
        <f t="shared" si="2"/>
        <v>#DIV/0!</v>
      </c>
      <c r="Q117" s="8"/>
    </row>
    <row r="118" spans="1:17" s="8" customFormat="1" ht="28.5" hidden="1" customHeight="1">
      <c r="A118" s="43" t="s">
        <v>31</v>
      </c>
      <c r="B118" s="39" t="s">
        <v>40</v>
      </c>
      <c r="C118" s="43" t="s">
        <v>224</v>
      </c>
      <c r="D118" s="43" t="s">
        <v>70</v>
      </c>
      <c r="E118" s="43" t="s">
        <v>32</v>
      </c>
      <c r="F118" s="43" t="s">
        <v>118</v>
      </c>
      <c r="G118" s="43">
        <v>223</v>
      </c>
      <c r="H118" s="106">
        <v>0</v>
      </c>
      <c r="I118" s="106">
        <v>0</v>
      </c>
      <c r="J118" s="42" t="e">
        <f t="shared" si="2"/>
        <v>#DIV/0!</v>
      </c>
    </row>
    <row r="119" spans="1:17" s="8" customFormat="1" ht="28.5" customHeight="1">
      <c r="A119" s="46" t="s">
        <v>219</v>
      </c>
      <c r="B119" s="39"/>
      <c r="C119" s="43" t="s">
        <v>13</v>
      </c>
      <c r="D119" s="46" t="s">
        <v>70</v>
      </c>
      <c r="E119" s="43">
        <v>244</v>
      </c>
      <c r="F119" s="43"/>
      <c r="G119" s="43">
        <v>226</v>
      </c>
      <c r="H119" s="130">
        <v>200000</v>
      </c>
      <c r="I119" s="130"/>
      <c r="J119" s="42"/>
    </row>
    <row r="120" spans="1:17" s="5" customFormat="1" ht="33" customHeight="1">
      <c r="A120" s="125" t="s">
        <v>71</v>
      </c>
      <c r="B120" s="125" t="s">
        <v>40</v>
      </c>
      <c r="C120" s="125" t="s">
        <v>72</v>
      </c>
      <c r="D120" s="56"/>
      <c r="E120" s="56"/>
      <c r="F120" s="56"/>
      <c r="G120" s="56"/>
      <c r="H120" s="91">
        <f>H121+H123+H126+H134+H138+H141+H147+H150+H155+H160+H165+H168+H170+H158</f>
        <v>4528007</v>
      </c>
      <c r="I120" s="91">
        <f>I121+I123+I126+I134+I138+I141+I147+I150+I155+I160+I165+I168+I170</f>
        <v>496170.52</v>
      </c>
      <c r="J120" s="91">
        <f t="shared" si="2"/>
        <v>10.957812565219092</v>
      </c>
      <c r="Q120" s="143"/>
    </row>
    <row r="121" spans="1:17" ht="37.5">
      <c r="A121" s="58" t="s">
        <v>73</v>
      </c>
      <c r="B121" s="34" t="s">
        <v>40</v>
      </c>
      <c r="C121" s="33" t="s">
        <v>72</v>
      </c>
      <c r="D121" s="33" t="s">
        <v>74</v>
      </c>
      <c r="E121" s="63"/>
      <c r="F121" s="63"/>
      <c r="G121" s="63"/>
      <c r="H121" s="112">
        <f>H122</f>
        <v>300000</v>
      </c>
      <c r="I121" s="112">
        <f>I122</f>
        <v>0</v>
      </c>
      <c r="J121" s="42">
        <f t="shared" si="2"/>
        <v>0</v>
      </c>
      <c r="Q121" s="8"/>
    </row>
    <row r="122" spans="1:17" ht="18.75">
      <c r="A122" s="33" t="s">
        <v>31</v>
      </c>
      <c r="B122" s="34" t="s">
        <v>40</v>
      </c>
      <c r="C122" s="33" t="s">
        <v>72</v>
      </c>
      <c r="D122" s="33" t="s">
        <v>74</v>
      </c>
      <c r="E122" s="33">
        <v>247</v>
      </c>
      <c r="F122" s="33" t="s">
        <v>118</v>
      </c>
      <c r="G122" s="33">
        <v>223</v>
      </c>
      <c r="H122" s="130">
        <v>300000</v>
      </c>
      <c r="I122" s="130">
        <v>0</v>
      </c>
      <c r="J122" s="42">
        <f t="shared" si="2"/>
        <v>0</v>
      </c>
      <c r="Q122" s="8"/>
    </row>
    <row r="123" spans="1:17" ht="18.75">
      <c r="A123" s="58" t="s">
        <v>75</v>
      </c>
      <c r="B123" s="34" t="s">
        <v>40</v>
      </c>
      <c r="C123" s="33" t="s">
        <v>72</v>
      </c>
      <c r="D123" s="33" t="s">
        <v>76</v>
      </c>
      <c r="E123" s="63"/>
      <c r="F123" s="63"/>
      <c r="G123" s="63"/>
      <c r="H123" s="112">
        <f>H124+H125</f>
        <v>200000</v>
      </c>
      <c r="I123" s="112">
        <f>I124+I125</f>
        <v>0</v>
      </c>
      <c r="J123" s="42">
        <f t="shared" si="2"/>
        <v>0</v>
      </c>
      <c r="Q123" s="8"/>
    </row>
    <row r="124" spans="1:17" ht="37.5">
      <c r="A124" s="61" t="s">
        <v>170</v>
      </c>
      <c r="B124" s="34"/>
      <c r="C124" s="121" t="s">
        <v>72</v>
      </c>
      <c r="D124" s="63" t="s">
        <v>76</v>
      </c>
      <c r="E124" s="63">
        <v>244</v>
      </c>
      <c r="F124" s="121" t="s">
        <v>117</v>
      </c>
      <c r="G124" s="63">
        <v>346</v>
      </c>
      <c r="H124" s="129">
        <v>0</v>
      </c>
      <c r="I124" s="129">
        <v>0</v>
      </c>
      <c r="J124" s="42" t="e">
        <f t="shared" si="2"/>
        <v>#DIV/0!</v>
      </c>
      <c r="Q124" s="8"/>
    </row>
    <row r="125" spans="1:17" ht="18.75">
      <c r="A125" s="33" t="s">
        <v>31</v>
      </c>
      <c r="B125" s="34" t="s">
        <v>40</v>
      </c>
      <c r="C125" s="33" t="s">
        <v>72</v>
      </c>
      <c r="D125" s="33" t="s">
        <v>76</v>
      </c>
      <c r="E125" s="33" t="s">
        <v>32</v>
      </c>
      <c r="F125" s="33" t="s">
        <v>117</v>
      </c>
      <c r="G125" s="33">
        <v>226</v>
      </c>
      <c r="H125" s="130">
        <v>200000</v>
      </c>
      <c r="I125" s="130">
        <v>0</v>
      </c>
      <c r="J125" s="42">
        <f t="shared" si="2"/>
        <v>0</v>
      </c>
      <c r="Q125" s="8"/>
    </row>
    <row r="126" spans="1:17" ht="37.5">
      <c r="A126" s="58" t="s">
        <v>77</v>
      </c>
      <c r="B126" s="34" t="s">
        <v>40</v>
      </c>
      <c r="C126" s="33" t="s">
        <v>72</v>
      </c>
      <c r="D126" s="33" t="s">
        <v>78</v>
      </c>
      <c r="E126" s="63"/>
      <c r="F126" s="63"/>
      <c r="G126" s="63"/>
      <c r="H126" s="112">
        <f>H128+H130+H131+H132+H133</f>
        <v>929998</v>
      </c>
      <c r="I126" s="112">
        <f>I128+I130+I131+I132+I133</f>
        <v>496170.52</v>
      </c>
      <c r="J126" s="42">
        <f t="shared" si="2"/>
        <v>53.351783552222692</v>
      </c>
      <c r="Q126" s="8"/>
    </row>
    <row r="127" spans="1:17" ht="18.75" hidden="1">
      <c r="A127" s="61" t="s">
        <v>205</v>
      </c>
      <c r="B127" s="34"/>
      <c r="C127" s="33" t="s">
        <v>72</v>
      </c>
      <c r="D127" s="33" t="s">
        <v>78</v>
      </c>
      <c r="E127" s="33" t="s">
        <v>32</v>
      </c>
      <c r="F127" s="33" t="s">
        <v>117</v>
      </c>
      <c r="G127" s="33">
        <v>223</v>
      </c>
      <c r="H127" s="105">
        <v>0</v>
      </c>
      <c r="I127" s="105">
        <v>0</v>
      </c>
      <c r="J127" s="42" t="e">
        <f t="shared" si="2"/>
        <v>#DIV/0!</v>
      </c>
      <c r="Q127" s="8"/>
    </row>
    <row r="128" spans="1:17" ht="18.75">
      <c r="A128" s="33" t="s">
        <v>31</v>
      </c>
      <c r="B128" s="34" t="s">
        <v>40</v>
      </c>
      <c r="C128" s="33" t="s">
        <v>72</v>
      </c>
      <c r="D128" s="33" t="s">
        <v>78</v>
      </c>
      <c r="E128" s="33" t="s">
        <v>32</v>
      </c>
      <c r="F128" s="33" t="s">
        <v>117</v>
      </c>
      <c r="G128" s="33">
        <v>226</v>
      </c>
      <c r="H128" s="130">
        <v>487240.34</v>
      </c>
      <c r="I128" s="130">
        <v>104676.91</v>
      </c>
      <c r="J128" s="42">
        <f t="shared" si="2"/>
        <v>21.483629619008966</v>
      </c>
      <c r="Q128" s="8"/>
    </row>
    <row r="129" spans="1:17" ht="18.75" hidden="1">
      <c r="A129" s="33" t="s">
        <v>31</v>
      </c>
      <c r="B129" s="34" t="s">
        <v>40</v>
      </c>
      <c r="C129" s="33" t="s">
        <v>72</v>
      </c>
      <c r="D129" s="33" t="s">
        <v>78</v>
      </c>
      <c r="E129" s="33" t="s">
        <v>32</v>
      </c>
      <c r="F129" s="33" t="s">
        <v>119</v>
      </c>
      <c r="G129" s="33"/>
      <c r="H129" s="130">
        <v>0</v>
      </c>
      <c r="I129" s="130">
        <v>0</v>
      </c>
      <c r="J129" s="42" t="e">
        <f t="shared" si="2"/>
        <v>#DIV/0!</v>
      </c>
      <c r="Q129" s="8"/>
    </row>
    <row r="130" spans="1:17" ht="18.75">
      <c r="A130" s="63" t="s">
        <v>176</v>
      </c>
      <c r="B130" s="34"/>
      <c r="C130" s="121" t="s">
        <v>72</v>
      </c>
      <c r="D130" s="63" t="s">
        <v>78</v>
      </c>
      <c r="E130" s="33">
        <v>244</v>
      </c>
      <c r="F130" s="121" t="s">
        <v>117</v>
      </c>
      <c r="G130" s="33">
        <v>225</v>
      </c>
      <c r="H130" s="130">
        <v>442757.66</v>
      </c>
      <c r="I130" s="130">
        <v>391493.61</v>
      </c>
      <c r="J130" s="42">
        <f t="shared" si="2"/>
        <v>88.421645827652085</v>
      </c>
      <c r="Q130" s="8"/>
    </row>
    <row r="131" spans="1:17" ht="18.75">
      <c r="A131" s="63" t="s">
        <v>170</v>
      </c>
      <c r="B131" s="34"/>
      <c r="C131" s="121" t="s">
        <v>72</v>
      </c>
      <c r="D131" s="63" t="s">
        <v>78</v>
      </c>
      <c r="E131" s="33">
        <v>244</v>
      </c>
      <c r="F131" s="121" t="s">
        <v>117</v>
      </c>
      <c r="G131" s="33">
        <v>346</v>
      </c>
      <c r="H131" s="130">
        <v>0</v>
      </c>
      <c r="I131" s="130">
        <v>0</v>
      </c>
      <c r="J131" s="42" t="e">
        <f t="shared" si="2"/>
        <v>#DIV/0!</v>
      </c>
      <c r="Q131" s="8"/>
    </row>
    <row r="132" spans="1:17" ht="37.5">
      <c r="A132" s="63" t="s">
        <v>214</v>
      </c>
      <c r="B132" s="34"/>
      <c r="C132" s="121" t="s">
        <v>72</v>
      </c>
      <c r="D132" s="63" t="s">
        <v>78</v>
      </c>
      <c r="E132" s="33">
        <v>244</v>
      </c>
      <c r="F132" s="121" t="s">
        <v>117</v>
      </c>
      <c r="G132" s="33">
        <v>347</v>
      </c>
      <c r="H132" s="130">
        <v>0</v>
      </c>
      <c r="I132" s="130">
        <v>0</v>
      </c>
      <c r="J132" s="42" t="e">
        <f>I132*100/H132</f>
        <v>#DIV/0!</v>
      </c>
      <c r="Q132" s="8"/>
    </row>
    <row r="133" spans="1:17" ht="18.75">
      <c r="A133" s="33" t="s">
        <v>213</v>
      </c>
      <c r="B133" s="34" t="s">
        <v>40</v>
      </c>
      <c r="C133" s="33" t="s">
        <v>72</v>
      </c>
      <c r="D133" s="33" t="s">
        <v>78</v>
      </c>
      <c r="E133" s="33" t="s">
        <v>32</v>
      </c>
      <c r="F133" s="33">
        <v>131</v>
      </c>
      <c r="G133" s="33">
        <v>228</v>
      </c>
      <c r="H133" s="130">
        <v>0</v>
      </c>
      <c r="I133" s="130">
        <v>0</v>
      </c>
      <c r="J133" s="42" t="e">
        <f t="shared" si="2"/>
        <v>#DIV/0!</v>
      </c>
      <c r="Q133" s="8"/>
    </row>
    <row r="134" spans="1:17" ht="18.75">
      <c r="A134" s="58" t="s">
        <v>79</v>
      </c>
      <c r="B134" s="34" t="s">
        <v>40</v>
      </c>
      <c r="C134" s="33" t="s">
        <v>72</v>
      </c>
      <c r="D134" s="33" t="s">
        <v>80</v>
      </c>
      <c r="E134" s="63"/>
      <c r="F134" s="63"/>
      <c r="G134" s="63"/>
      <c r="H134" s="112">
        <f>H135+H137</f>
        <v>200000</v>
      </c>
      <c r="I134" s="112">
        <f>I135+I137</f>
        <v>0</v>
      </c>
      <c r="J134" s="42">
        <f t="shared" si="2"/>
        <v>0</v>
      </c>
      <c r="Q134" s="8"/>
    </row>
    <row r="135" spans="1:17" ht="18.75">
      <c r="A135" s="33" t="s">
        <v>31</v>
      </c>
      <c r="B135" s="34" t="s">
        <v>40</v>
      </c>
      <c r="C135" s="33" t="s">
        <v>72</v>
      </c>
      <c r="D135" s="33" t="s">
        <v>80</v>
      </c>
      <c r="E135" s="33" t="s">
        <v>32</v>
      </c>
      <c r="F135" s="33" t="s">
        <v>117</v>
      </c>
      <c r="G135" s="33">
        <v>226</v>
      </c>
      <c r="H135" s="130">
        <v>200000</v>
      </c>
      <c r="I135" s="130">
        <v>0</v>
      </c>
      <c r="J135" s="42">
        <v>0</v>
      </c>
      <c r="Q135" s="8"/>
    </row>
    <row r="136" spans="1:17" ht="18.75" hidden="1">
      <c r="A136" s="33" t="s">
        <v>31</v>
      </c>
      <c r="B136" s="34" t="s">
        <v>40</v>
      </c>
      <c r="C136" s="33" t="s">
        <v>72</v>
      </c>
      <c r="D136" s="33" t="s">
        <v>80</v>
      </c>
      <c r="E136" s="33" t="s">
        <v>32</v>
      </c>
      <c r="F136" s="33" t="s">
        <v>119</v>
      </c>
      <c r="G136" s="33"/>
      <c r="H136" s="130">
        <v>0</v>
      </c>
      <c r="I136" s="130">
        <v>0</v>
      </c>
      <c r="J136" s="42" t="e">
        <f t="shared" si="2"/>
        <v>#DIV/0!</v>
      </c>
      <c r="Q136" s="8"/>
    </row>
    <row r="137" spans="1:17" ht="18.75">
      <c r="A137" s="33" t="s">
        <v>31</v>
      </c>
      <c r="B137" s="34" t="s">
        <v>40</v>
      </c>
      <c r="C137" s="33" t="s">
        <v>72</v>
      </c>
      <c r="D137" s="33" t="s">
        <v>80</v>
      </c>
      <c r="E137" s="33" t="s">
        <v>32</v>
      </c>
      <c r="F137" s="33">
        <v>131</v>
      </c>
      <c r="G137" s="33">
        <v>226</v>
      </c>
      <c r="H137" s="130">
        <v>0</v>
      </c>
      <c r="I137" s="130">
        <v>0</v>
      </c>
      <c r="J137" s="42" t="e">
        <f t="shared" si="2"/>
        <v>#DIV/0!</v>
      </c>
      <c r="Q137" s="8"/>
    </row>
    <row r="138" spans="1:17" ht="18.75">
      <c r="A138" s="58" t="s">
        <v>81</v>
      </c>
      <c r="B138" s="34" t="s">
        <v>40</v>
      </c>
      <c r="C138" s="33" t="s">
        <v>72</v>
      </c>
      <c r="D138" s="33" t="s">
        <v>82</v>
      </c>
      <c r="E138" s="63"/>
      <c r="F138" s="63"/>
      <c r="G138" s="63"/>
      <c r="H138" s="112">
        <f>H139+H140</f>
        <v>195748</v>
      </c>
      <c r="I138" s="112">
        <f>I139+I140</f>
        <v>0</v>
      </c>
      <c r="J138" s="42">
        <f t="shared" si="2"/>
        <v>0</v>
      </c>
      <c r="Q138" s="8"/>
    </row>
    <row r="139" spans="1:17" ht="18.75">
      <c r="A139" s="33" t="s">
        <v>31</v>
      </c>
      <c r="B139" s="34" t="s">
        <v>40</v>
      </c>
      <c r="C139" s="33" t="s">
        <v>72</v>
      </c>
      <c r="D139" s="33" t="s">
        <v>82</v>
      </c>
      <c r="E139" s="33" t="s">
        <v>32</v>
      </c>
      <c r="F139" s="33" t="s">
        <v>117</v>
      </c>
      <c r="G139" s="33">
        <v>225</v>
      </c>
      <c r="H139" s="130">
        <v>195748</v>
      </c>
      <c r="I139" s="130">
        <v>0</v>
      </c>
      <c r="J139" s="42">
        <f>I139*100/H139</f>
        <v>0</v>
      </c>
      <c r="Q139" s="8"/>
    </row>
    <row r="140" spans="1:17" ht="18.75">
      <c r="A140" s="33" t="s">
        <v>215</v>
      </c>
      <c r="B140" s="34" t="s">
        <v>40</v>
      </c>
      <c r="C140" s="33" t="s">
        <v>72</v>
      </c>
      <c r="D140" s="33" t="s">
        <v>82</v>
      </c>
      <c r="E140" s="33" t="s">
        <v>32</v>
      </c>
      <c r="F140" s="33" t="s">
        <v>117</v>
      </c>
      <c r="G140" s="33">
        <v>310</v>
      </c>
      <c r="H140" s="130">
        <v>0</v>
      </c>
      <c r="I140" s="130">
        <v>0</v>
      </c>
      <c r="J140" s="42" t="e">
        <f t="shared" si="2"/>
        <v>#DIV/0!</v>
      </c>
      <c r="Q140" s="8"/>
    </row>
    <row r="141" spans="1:17" ht="18.75">
      <c r="A141" s="58" t="s">
        <v>130</v>
      </c>
      <c r="B141" s="34" t="s">
        <v>40</v>
      </c>
      <c r="C141" s="33" t="s">
        <v>72</v>
      </c>
      <c r="D141" s="33" t="s">
        <v>131</v>
      </c>
      <c r="E141" s="63"/>
      <c r="F141" s="63"/>
      <c r="G141" s="63"/>
      <c r="H141" s="112">
        <f>H142+H143+H144+H145+H146</f>
        <v>73000</v>
      </c>
      <c r="I141" s="112">
        <f>I142+I143+I144+I145+I146</f>
        <v>0</v>
      </c>
      <c r="J141" s="42">
        <f t="shared" si="2"/>
        <v>0</v>
      </c>
      <c r="Q141" s="8"/>
    </row>
    <row r="142" spans="1:17" ht="18.75">
      <c r="A142" s="61" t="s">
        <v>154</v>
      </c>
      <c r="B142" s="34"/>
      <c r="C142" s="121" t="s">
        <v>72</v>
      </c>
      <c r="D142" s="63" t="s">
        <v>131</v>
      </c>
      <c r="E142" s="63">
        <v>244</v>
      </c>
      <c r="F142" s="121" t="s">
        <v>117</v>
      </c>
      <c r="G142" s="121" t="s">
        <v>166</v>
      </c>
      <c r="H142" s="129">
        <v>73000</v>
      </c>
      <c r="I142" s="129">
        <v>0</v>
      </c>
      <c r="J142" s="42">
        <v>0</v>
      </c>
      <c r="Q142" s="8"/>
    </row>
    <row r="143" spans="1:17" ht="18.75" hidden="1">
      <c r="A143" s="61" t="s">
        <v>169</v>
      </c>
      <c r="B143" s="34"/>
      <c r="C143" s="121" t="s">
        <v>72</v>
      </c>
      <c r="D143" s="63" t="s">
        <v>131</v>
      </c>
      <c r="E143" s="63">
        <v>244</v>
      </c>
      <c r="F143" s="121" t="s">
        <v>117</v>
      </c>
      <c r="G143" s="121" t="s">
        <v>178</v>
      </c>
      <c r="H143" s="129">
        <v>0</v>
      </c>
      <c r="I143" s="129">
        <v>0</v>
      </c>
      <c r="J143" s="42" t="e">
        <f t="shared" si="2"/>
        <v>#DIV/0!</v>
      </c>
      <c r="Q143" s="8"/>
    </row>
    <row r="144" spans="1:17" ht="21" hidden="1" customHeight="1">
      <c r="A144" s="61" t="s">
        <v>170</v>
      </c>
      <c r="B144" s="34"/>
      <c r="C144" s="121" t="s">
        <v>72</v>
      </c>
      <c r="D144" s="63" t="s">
        <v>131</v>
      </c>
      <c r="E144" s="63">
        <v>244</v>
      </c>
      <c r="F144" s="121" t="s">
        <v>117</v>
      </c>
      <c r="G144" s="121" t="s">
        <v>179</v>
      </c>
      <c r="H144" s="129">
        <v>0</v>
      </c>
      <c r="I144" s="129">
        <v>0</v>
      </c>
      <c r="J144" s="42" t="e">
        <f t="shared" si="2"/>
        <v>#DIV/0!</v>
      </c>
      <c r="Q144" s="8"/>
    </row>
    <row r="145" spans="1:17" ht="18.75">
      <c r="A145" s="61" t="s">
        <v>176</v>
      </c>
      <c r="B145" s="34"/>
      <c r="C145" s="33" t="s">
        <v>72</v>
      </c>
      <c r="D145" s="33" t="s">
        <v>131</v>
      </c>
      <c r="E145" s="33" t="s">
        <v>32</v>
      </c>
      <c r="F145" s="33" t="s">
        <v>119</v>
      </c>
      <c r="G145" s="33">
        <v>225</v>
      </c>
      <c r="H145" s="130">
        <v>0</v>
      </c>
      <c r="I145" s="130">
        <v>0</v>
      </c>
      <c r="J145" s="42">
        <v>0</v>
      </c>
      <c r="Q145" s="8"/>
    </row>
    <row r="146" spans="1:17" ht="18.75">
      <c r="A146" s="33" t="s">
        <v>31</v>
      </c>
      <c r="B146" s="34" t="s">
        <v>40</v>
      </c>
      <c r="C146" s="33" t="s">
        <v>72</v>
      </c>
      <c r="D146" s="33" t="s">
        <v>131</v>
      </c>
      <c r="E146" s="33" t="s">
        <v>32</v>
      </c>
      <c r="F146" s="33" t="s">
        <v>119</v>
      </c>
      <c r="G146" s="33">
        <v>310</v>
      </c>
      <c r="H146" s="130">
        <v>0</v>
      </c>
      <c r="I146" s="130">
        <v>0</v>
      </c>
      <c r="J146" s="42" t="e">
        <f t="shared" si="2"/>
        <v>#DIV/0!</v>
      </c>
      <c r="Q146" s="144"/>
    </row>
    <row r="147" spans="1:17" ht="18.75">
      <c r="A147" s="58" t="s">
        <v>83</v>
      </c>
      <c r="B147" s="34" t="s">
        <v>40</v>
      </c>
      <c r="C147" s="33" t="s">
        <v>72</v>
      </c>
      <c r="D147" s="33" t="s">
        <v>84</v>
      </c>
      <c r="E147" s="63"/>
      <c r="F147" s="63"/>
      <c r="G147" s="63"/>
      <c r="H147" s="112">
        <f>H148+H149</f>
        <v>150000</v>
      </c>
      <c r="I147" s="112">
        <f>I148+I149</f>
        <v>0</v>
      </c>
      <c r="J147" s="42">
        <f t="shared" si="2"/>
        <v>0</v>
      </c>
      <c r="Q147" s="8"/>
    </row>
    <row r="148" spans="1:17" ht="18.75">
      <c r="A148" s="61" t="s">
        <v>176</v>
      </c>
      <c r="B148" s="34"/>
      <c r="C148" s="33" t="s">
        <v>72</v>
      </c>
      <c r="D148" s="33" t="s">
        <v>84</v>
      </c>
      <c r="E148" s="33" t="s">
        <v>32</v>
      </c>
      <c r="F148" s="33" t="s">
        <v>117</v>
      </c>
      <c r="G148" s="33">
        <v>225</v>
      </c>
      <c r="H148" s="129">
        <v>0</v>
      </c>
      <c r="I148" s="129">
        <v>0</v>
      </c>
      <c r="J148" s="42" t="e">
        <f t="shared" si="2"/>
        <v>#DIV/0!</v>
      </c>
      <c r="Q148" s="8"/>
    </row>
    <row r="149" spans="1:17" ht="18.75">
      <c r="A149" s="33" t="s">
        <v>31</v>
      </c>
      <c r="B149" s="34" t="s">
        <v>40</v>
      </c>
      <c r="C149" s="33" t="s">
        <v>72</v>
      </c>
      <c r="D149" s="33" t="s">
        <v>84</v>
      </c>
      <c r="E149" s="33" t="s">
        <v>32</v>
      </c>
      <c r="F149" s="33" t="s">
        <v>117</v>
      </c>
      <c r="G149" s="33">
        <v>226</v>
      </c>
      <c r="H149" s="130">
        <v>150000</v>
      </c>
      <c r="I149" s="130">
        <v>0</v>
      </c>
      <c r="J149" s="42">
        <f t="shared" si="2"/>
        <v>0</v>
      </c>
      <c r="Q149" s="8"/>
    </row>
    <row r="150" spans="1:17" ht="18.75">
      <c r="A150" s="58" t="s">
        <v>85</v>
      </c>
      <c r="B150" s="34" t="s">
        <v>40</v>
      </c>
      <c r="C150" s="33" t="s">
        <v>72</v>
      </c>
      <c r="D150" s="33" t="s">
        <v>86</v>
      </c>
      <c r="E150" s="63"/>
      <c r="F150" s="63"/>
      <c r="G150" s="63"/>
      <c r="H150" s="112">
        <f>H151+H152</f>
        <v>600000</v>
      </c>
      <c r="I150" s="112">
        <f>I151+I152</f>
        <v>0</v>
      </c>
      <c r="J150" s="42">
        <f t="shared" si="2"/>
        <v>0</v>
      </c>
      <c r="Q150" s="8"/>
    </row>
    <row r="151" spans="1:17" ht="18.75">
      <c r="A151" s="61" t="s">
        <v>176</v>
      </c>
      <c r="B151" s="34"/>
      <c r="C151" s="33" t="s">
        <v>72</v>
      </c>
      <c r="D151" s="33" t="s">
        <v>86</v>
      </c>
      <c r="E151" s="33" t="s">
        <v>32</v>
      </c>
      <c r="F151" s="33" t="s">
        <v>117</v>
      </c>
      <c r="G151" s="33">
        <v>225</v>
      </c>
      <c r="H151" s="129">
        <v>600000</v>
      </c>
      <c r="I151" s="129">
        <v>0</v>
      </c>
      <c r="J151" s="42">
        <f t="shared" si="2"/>
        <v>0</v>
      </c>
      <c r="Q151" s="8"/>
    </row>
    <row r="152" spans="1:17" ht="18.75">
      <c r="A152" s="33" t="s">
        <v>31</v>
      </c>
      <c r="B152" s="34" t="s">
        <v>40</v>
      </c>
      <c r="C152" s="33" t="s">
        <v>72</v>
      </c>
      <c r="D152" s="33" t="s">
        <v>86</v>
      </c>
      <c r="E152" s="33" t="s">
        <v>32</v>
      </c>
      <c r="F152" s="33" t="s">
        <v>117</v>
      </c>
      <c r="G152" s="33">
        <v>226</v>
      </c>
      <c r="H152" s="130">
        <v>0</v>
      </c>
      <c r="I152" s="130">
        <v>0</v>
      </c>
      <c r="J152" s="42">
        <v>0</v>
      </c>
      <c r="Q152" s="8"/>
    </row>
    <row r="153" spans="1:17" ht="8.25" hidden="1" customHeight="1">
      <c r="A153" s="58" t="s">
        <v>132</v>
      </c>
      <c r="B153" s="34" t="s">
        <v>40</v>
      </c>
      <c r="C153" s="33" t="s">
        <v>72</v>
      </c>
      <c r="D153" s="33" t="s">
        <v>133</v>
      </c>
      <c r="E153" s="63"/>
      <c r="F153" s="63"/>
      <c r="G153" s="63"/>
      <c r="H153" s="114">
        <f>H154</f>
        <v>0</v>
      </c>
      <c r="I153" s="114">
        <v>0</v>
      </c>
      <c r="J153" s="42" t="e">
        <f t="shared" ref="J153:J197" si="3">I153*100/H153</f>
        <v>#DIV/0!</v>
      </c>
      <c r="Q153" s="8"/>
    </row>
    <row r="154" spans="1:17" ht="18.75" hidden="1">
      <c r="A154" s="33" t="s">
        <v>31</v>
      </c>
      <c r="B154" s="34" t="s">
        <v>40</v>
      </c>
      <c r="C154" s="33" t="s">
        <v>72</v>
      </c>
      <c r="D154" s="33" t="s">
        <v>133</v>
      </c>
      <c r="E154" s="33" t="s">
        <v>32</v>
      </c>
      <c r="F154" s="33" t="s">
        <v>119</v>
      </c>
      <c r="G154" s="33"/>
      <c r="H154" s="110">
        <v>0</v>
      </c>
      <c r="I154" s="110">
        <v>0</v>
      </c>
      <c r="J154" s="42" t="e">
        <f t="shared" si="3"/>
        <v>#DIV/0!</v>
      </c>
      <c r="Q154" s="8"/>
    </row>
    <row r="155" spans="1:17" ht="56.25">
      <c r="A155" s="38" t="s">
        <v>134</v>
      </c>
      <c r="B155" s="39" t="s">
        <v>40</v>
      </c>
      <c r="C155" s="43" t="s">
        <v>72</v>
      </c>
      <c r="D155" s="43" t="s">
        <v>135</v>
      </c>
      <c r="E155" s="46"/>
      <c r="F155" s="46"/>
      <c r="G155" s="46"/>
      <c r="H155" s="112">
        <f>H156+H157</f>
        <v>69000</v>
      </c>
      <c r="I155" s="112">
        <f>I156+I157</f>
        <v>0</v>
      </c>
      <c r="J155" s="42">
        <f t="shared" si="3"/>
        <v>0</v>
      </c>
      <c r="Q155" s="8"/>
    </row>
    <row r="156" spans="1:17" ht="18.75">
      <c r="A156" s="33" t="s">
        <v>215</v>
      </c>
      <c r="B156" s="38"/>
      <c r="C156" s="33" t="s">
        <v>72</v>
      </c>
      <c r="D156" s="33" t="s">
        <v>135</v>
      </c>
      <c r="E156" s="33" t="s">
        <v>32</v>
      </c>
      <c r="F156" s="33" t="s">
        <v>136</v>
      </c>
      <c r="G156" s="33">
        <v>226</v>
      </c>
      <c r="H156" s="136">
        <v>0</v>
      </c>
      <c r="I156" s="129">
        <v>0</v>
      </c>
      <c r="J156" s="42" t="e">
        <f t="shared" si="3"/>
        <v>#DIV/0!</v>
      </c>
      <c r="K156" s="42"/>
      <c r="Q156" s="8"/>
    </row>
    <row r="157" spans="1:17" ht="18.75">
      <c r="A157" s="33" t="s">
        <v>31</v>
      </c>
      <c r="B157" s="34" t="s">
        <v>40</v>
      </c>
      <c r="C157" s="33" t="s">
        <v>72</v>
      </c>
      <c r="D157" s="33" t="s">
        <v>135</v>
      </c>
      <c r="E157" s="33" t="s">
        <v>32</v>
      </c>
      <c r="F157" s="33" t="s">
        <v>136</v>
      </c>
      <c r="G157" s="33">
        <v>226</v>
      </c>
      <c r="H157" s="130">
        <v>69000</v>
      </c>
      <c r="I157" s="130">
        <v>0</v>
      </c>
      <c r="J157" s="42">
        <f t="shared" si="3"/>
        <v>0</v>
      </c>
      <c r="Q157" s="8"/>
    </row>
    <row r="158" spans="1:17" ht="56.25">
      <c r="A158" s="61" t="s">
        <v>225</v>
      </c>
      <c r="B158" s="34"/>
      <c r="C158" s="33" t="s">
        <v>72</v>
      </c>
      <c r="D158" s="63" t="s">
        <v>226</v>
      </c>
      <c r="E158" s="33"/>
      <c r="F158" s="33"/>
      <c r="G158" s="33"/>
      <c r="H158" s="113">
        <f>H159</f>
        <v>1000000</v>
      </c>
      <c r="I158" s="113"/>
      <c r="J158" s="42">
        <f>I158/H158*100</f>
        <v>0</v>
      </c>
      <c r="Q158" s="8"/>
    </row>
    <row r="159" spans="1:17" ht="18.75">
      <c r="A159" s="63" t="s">
        <v>227</v>
      </c>
      <c r="B159" s="34"/>
      <c r="C159" s="33" t="s">
        <v>72</v>
      </c>
      <c r="D159" s="63" t="s">
        <v>228</v>
      </c>
      <c r="E159" s="33">
        <v>244</v>
      </c>
      <c r="F159" s="33"/>
      <c r="G159" s="33">
        <v>226</v>
      </c>
      <c r="H159" s="130">
        <v>1000000</v>
      </c>
      <c r="I159" s="130"/>
      <c r="J159" s="42">
        <f>I159/H159*100</f>
        <v>0</v>
      </c>
      <c r="Q159" s="8"/>
    </row>
    <row r="160" spans="1:17" ht="93.75">
      <c r="A160" s="38" t="s">
        <v>137</v>
      </c>
      <c r="B160" s="39" t="s">
        <v>40</v>
      </c>
      <c r="C160" s="43" t="s">
        <v>72</v>
      </c>
      <c r="D160" s="43" t="s">
        <v>216</v>
      </c>
      <c r="E160" s="46">
        <v>244</v>
      </c>
      <c r="F160" s="46"/>
      <c r="G160" s="46"/>
      <c r="H160" s="112">
        <f>H161+H162</f>
        <v>810261</v>
      </c>
      <c r="I160" s="112">
        <f>I161+I162</f>
        <v>0</v>
      </c>
      <c r="J160" s="42">
        <f t="shared" si="3"/>
        <v>0</v>
      </c>
      <c r="Q160" s="8"/>
    </row>
    <row r="161" spans="1:17" ht="18.75">
      <c r="A161" s="61" t="s">
        <v>176</v>
      </c>
      <c r="B161" s="39"/>
      <c r="C161" s="33" t="s">
        <v>72</v>
      </c>
      <c r="D161" s="33" t="s">
        <v>216</v>
      </c>
      <c r="E161" s="33" t="s">
        <v>32</v>
      </c>
      <c r="F161" s="46"/>
      <c r="G161" s="46">
        <v>225</v>
      </c>
      <c r="H161" s="129">
        <v>810261</v>
      </c>
      <c r="I161" s="129">
        <v>0</v>
      </c>
      <c r="J161" s="42">
        <f t="shared" si="3"/>
        <v>0</v>
      </c>
      <c r="Q161" s="8"/>
    </row>
    <row r="162" spans="1:17" ht="18.75">
      <c r="A162" s="33" t="s">
        <v>31</v>
      </c>
      <c r="B162" s="34" t="s">
        <v>40</v>
      </c>
      <c r="C162" s="33" t="s">
        <v>72</v>
      </c>
      <c r="D162" s="33" t="s">
        <v>216</v>
      </c>
      <c r="E162" s="33" t="s">
        <v>32</v>
      </c>
      <c r="F162" s="33">
        <v>100</v>
      </c>
      <c r="G162" s="33">
        <v>310</v>
      </c>
      <c r="H162" s="130">
        <v>0</v>
      </c>
      <c r="I162" s="130">
        <v>0</v>
      </c>
      <c r="J162" s="42" t="e">
        <f t="shared" si="3"/>
        <v>#DIV/0!</v>
      </c>
      <c r="Q162" s="8"/>
    </row>
    <row r="163" spans="1:17" ht="18.75" hidden="1">
      <c r="A163" s="33" t="s">
        <v>31</v>
      </c>
      <c r="B163" s="34" t="s">
        <v>40</v>
      </c>
      <c r="C163" s="33" t="s">
        <v>72</v>
      </c>
      <c r="D163" s="33" t="s">
        <v>138</v>
      </c>
      <c r="E163" s="33" t="s">
        <v>32</v>
      </c>
      <c r="F163" s="33" t="s">
        <v>139</v>
      </c>
      <c r="G163" s="33"/>
      <c r="H163" s="110">
        <v>0</v>
      </c>
      <c r="I163" s="110">
        <v>0</v>
      </c>
      <c r="J163" s="42" t="e">
        <f t="shared" si="3"/>
        <v>#DIV/0!</v>
      </c>
      <c r="Q163" s="8"/>
    </row>
    <row r="164" spans="1:17" ht="12.75" hidden="1" customHeight="1">
      <c r="A164" s="33" t="s">
        <v>31</v>
      </c>
      <c r="B164" s="34" t="s">
        <v>40</v>
      </c>
      <c r="C164" s="33" t="s">
        <v>72</v>
      </c>
      <c r="D164" s="33" t="s">
        <v>138</v>
      </c>
      <c r="E164" s="33" t="s">
        <v>32</v>
      </c>
      <c r="F164" s="33" t="s">
        <v>140</v>
      </c>
      <c r="G164" s="33"/>
      <c r="H164" s="110">
        <v>0</v>
      </c>
      <c r="I164" s="110">
        <v>0</v>
      </c>
      <c r="J164" s="42" t="e">
        <f t="shared" si="3"/>
        <v>#DIV/0!</v>
      </c>
      <c r="Q164" s="8"/>
    </row>
    <row r="165" spans="1:17" ht="56.25" hidden="1" customHeight="1">
      <c r="A165" s="98" t="s">
        <v>159</v>
      </c>
      <c r="B165" s="39"/>
      <c r="C165" s="47" t="s">
        <v>72</v>
      </c>
      <c r="D165" s="46" t="s">
        <v>138</v>
      </c>
      <c r="E165" s="43"/>
      <c r="F165" s="46"/>
      <c r="G165" s="46"/>
      <c r="H165" s="113">
        <v>0</v>
      </c>
      <c r="I165" s="113">
        <v>0</v>
      </c>
      <c r="J165" s="42" t="e">
        <f t="shared" si="3"/>
        <v>#DIV/0!</v>
      </c>
      <c r="Q165" s="8"/>
    </row>
    <row r="166" spans="1:17" ht="24.75" hidden="1" customHeight="1">
      <c r="A166" s="63" t="s">
        <v>154</v>
      </c>
      <c r="B166" s="34"/>
      <c r="C166" s="121" t="s">
        <v>72</v>
      </c>
      <c r="D166" s="63" t="s">
        <v>138</v>
      </c>
      <c r="E166" s="33">
        <v>244</v>
      </c>
      <c r="F166" s="121" t="s">
        <v>117</v>
      </c>
      <c r="G166" s="121"/>
      <c r="H166" s="106">
        <v>0</v>
      </c>
      <c r="I166" s="106">
        <v>0</v>
      </c>
      <c r="J166" s="42" t="e">
        <f t="shared" si="3"/>
        <v>#DIV/0!</v>
      </c>
      <c r="Q166" s="8"/>
    </row>
    <row r="167" spans="1:17" ht="25.5" hidden="1" customHeight="1">
      <c r="A167" s="63" t="s">
        <v>154</v>
      </c>
      <c r="B167" s="34"/>
      <c r="C167" s="121" t="s">
        <v>72</v>
      </c>
      <c r="D167" s="63" t="s">
        <v>138</v>
      </c>
      <c r="E167" s="33">
        <v>244</v>
      </c>
      <c r="F167" s="121" t="s">
        <v>145</v>
      </c>
      <c r="G167" s="121" t="s">
        <v>166</v>
      </c>
      <c r="H167" s="106">
        <v>0</v>
      </c>
      <c r="I167" s="106">
        <v>0</v>
      </c>
      <c r="J167" s="42" t="e">
        <f t="shared" si="3"/>
        <v>#DIV/0!</v>
      </c>
      <c r="Q167" s="8"/>
    </row>
    <row r="168" spans="1:17" s="8" customFormat="1" ht="56.25" hidden="1" customHeight="1">
      <c r="A168" s="98" t="s">
        <v>190</v>
      </c>
      <c r="B168" s="39"/>
      <c r="C168" s="47" t="s">
        <v>72</v>
      </c>
      <c r="D168" s="46" t="s">
        <v>187</v>
      </c>
      <c r="E168" s="43"/>
      <c r="F168" s="47"/>
      <c r="G168" s="47"/>
      <c r="H168" s="113">
        <v>0</v>
      </c>
      <c r="I168" s="113">
        <v>0</v>
      </c>
      <c r="J168" s="42" t="e">
        <f t="shared" si="3"/>
        <v>#DIV/0!</v>
      </c>
    </row>
    <row r="169" spans="1:17" s="8" customFormat="1" ht="30" hidden="1" customHeight="1">
      <c r="A169" s="46" t="s">
        <v>191</v>
      </c>
      <c r="B169" s="39"/>
      <c r="C169" s="47" t="s">
        <v>72</v>
      </c>
      <c r="D169" s="46" t="s">
        <v>187</v>
      </c>
      <c r="E169" s="43">
        <v>244</v>
      </c>
      <c r="F169" s="47" t="s">
        <v>192</v>
      </c>
      <c r="G169" s="47" t="s">
        <v>166</v>
      </c>
      <c r="H169" s="106">
        <v>0</v>
      </c>
      <c r="I169" s="106">
        <v>0</v>
      </c>
      <c r="J169" s="42" t="e">
        <f t="shared" si="3"/>
        <v>#DIV/0!</v>
      </c>
    </row>
    <row r="170" spans="1:17" s="8" customFormat="1" ht="24" customHeight="1">
      <c r="A170" s="46" t="s">
        <v>200</v>
      </c>
      <c r="B170" s="39"/>
      <c r="C170" s="126" t="s">
        <v>72</v>
      </c>
      <c r="D170" s="126" t="s">
        <v>202</v>
      </c>
      <c r="E170" s="126" t="s">
        <v>32</v>
      </c>
      <c r="F170" s="127"/>
      <c r="G170" s="127"/>
      <c r="H170" s="113">
        <f>H171</f>
        <v>0</v>
      </c>
      <c r="I170" s="113">
        <f>I171</f>
        <v>0</v>
      </c>
      <c r="J170" s="42" t="e">
        <f t="shared" si="3"/>
        <v>#DIV/0!</v>
      </c>
    </row>
    <row r="171" spans="1:17" s="8" customFormat="1" ht="57.75" customHeight="1">
      <c r="A171" s="46" t="s">
        <v>201</v>
      </c>
      <c r="B171" s="39"/>
      <c r="C171" s="126" t="s">
        <v>72</v>
      </c>
      <c r="D171" s="126" t="s">
        <v>202</v>
      </c>
      <c r="E171" s="126" t="s">
        <v>32</v>
      </c>
      <c r="F171" s="127"/>
      <c r="G171" s="126" t="s">
        <v>203</v>
      </c>
      <c r="H171" s="130">
        <v>0</v>
      </c>
      <c r="I171" s="130">
        <v>0</v>
      </c>
      <c r="J171" s="42" t="e">
        <f t="shared" si="3"/>
        <v>#DIV/0!</v>
      </c>
    </row>
    <row r="172" spans="1:17" ht="37.5">
      <c r="A172" s="70" t="s">
        <v>87</v>
      </c>
      <c r="B172" s="70" t="s">
        <v>40</v>
      </c>
      <c r="C172" s="70" t="s">
        <v>88</v>
      </c>
      <c r="D172" s="22"/>
      <c r="E172" s="22"/>
      <c r="F172" s="22"/>
      <c r="G172" s="22"/>
      <c r="H172" s="115">
        <f>H173</f>
        <v>25000</v>
      </c>
      <c r="I172" s="115">
        <f>I173</f>
        <v>0</v>
      </c>
      <c r="J172" s="91">
        <f t="shared" si="3"/>
        <v>0</v>
      </c>
      <c r="Q172" s="8"/>
    </row>
    <row r="173" spans="1:17" ht="37.5">
      <c r="A173" s="58" t="s">
        <v>89</v>
      </c>
      <c r="B173" s="34" t="s">
        <v>40</v>
      </c>
      <c r="C173" s="33" t="s">
        <v>88</v>
      </c>
      <c r="D173" s="33" t="s">
        <v>199</v>
      </c>
      <c r="E173" s="63"/>
      <c r="F173" s="63"/>
      <c r="G173" s="46"/>
      <c r="H173" s="112">
        <f>H174</f>
        <v>25000</v>
      </c>
      <c r="I173" s="112">
        <f>I174</f>
        <v>0</v>
      </c>
      <c r="J173" s="42">
        <f t="shared" si="3"/>
        <v>0</v>
      </c>
      <c r="Q173" s="8"/>
    </row>
    <row r="174" spans="1:17" s="8" customFormat="1" ht="30.75" customHeight="1">
      <c r="A174" s="43" t="s">
        <v>31</v>
      </c>
      <c r="B174" s="39" t="s">
        <v>40</v>
      </c>
      <c r="C174" s="43" t="s">
        <v>88</v>
      </c>
      <c r="D174" s="43" t="s">
        <v>199</v>
      </c>
      <c r="E174" s="43" t="s">
        <v>32</v>
      </c>
      <c r="F174" s="43" t="s">
        <v>117</v>
      </c>
      <c r="G174" s="43">
        <v>226</v>
      </c>
      <c r="H174" s="130">
        <v>25000</v>
      </c>
      <c r="I174" s="130">
        <v>0</v>
      </c>
      <c r="J174" s="42">
        <f t="shared" si="3"/>
        <v>0</v>
      </c>
    </row>
    <row r="175" spans="1:17" ht="37.5">
      <c r="A175" s="125" t="s">
        <v>91</v>
      </c>
      <c r="B175" s="125" t="s">
        <v>40</v>
      </c>
      <c r="C175" s="125" t="s">
        <v>92</v>
      </c>
      <c r="D175" s="56"/>
      <c r="E175" s="56"/>
      <c r="F175" s="56"/>
      <c r="G175" s="56"/>
      <c r="H175" s="91">
        <f>H176+H179</f>
        <v>125632</v>
      </c>
      <c r="I175" s="91">
        <f>I176+I179</f>
        <v>55106.7</v>
      </c>
      <c r="J175" s="91">
        <f t="shared" si="3"/>
        <v>43.863585710646966</v>
      </c>
      <c r="Q175" s="8"/>
    </row>
    <row r="176" spans="1:17" ht="37.5">
      <c r="A176" s="58" t="s">
        <v>93</v>
      </c>
      <c r="B176" s="34" t="s">
        <v>40</v>
      </c>
      <c r="C176" s="33" t="s">
        <v>92</v>
      </c>
      <c r="D176" s="33" t="s">
        <v>94</v>
      </c>
      <c r="E176" s="63"/>
      <c r="F176" s="63"/>
      <c r="G176" s="63"/>
      <c r="H176" s="129">
        <f>H177+H178</f>
        <v>28000</v>
      </c>
      <c r="I176" s="129">
        <f>I177+I178</f>
        <v>6290.7</v>
      </c>
      <c r="J176" s="42">
        <f t="shared" si="3"/>
        <v>22.466785714285713</v>
      </c>
      <c r="Q176" s="8"/>
    </row>
    <row r="177" spans="1:17" s="8" customFormat="1" ht="18.75">
      <c r="A177" s="43" t="s">
        <v>95</v>
      </c>
      <c r="B177" s="39" t="s">
        <v>40</v>
      </c>
      <c r="C177" s="43" t="s">
        <v>92</v>
      </c>
      <c r="D177" s="43" t="s">
        <v>94</v>
      </c>
      <c r="E177" s="43" t="s">
        <v>96</v>
      </c>
      <c r="F177" s="43" t="s">
        <v>117</v>
      </c>
      <c r="G177" s="43">
        <v>226</v>
      </c>
      <c r="H177" s="130">
        <v>28000</v>
      </c>
      <c r="I177" s="130">
        <v>6290.7</v>
      </c>
      <c r="J177" s="42">
        <f t="shared" si="3"/>
        <v>22.466785714285713</v>
      </c>
    </row>
    <row r="178" spans="1:17" s="8" customFormat="1" ht="18.75">
      <c r="A178" s="38" t="s">
        <v>97</v>
      </c>
      <c r="B178" s="39" t="s">
        <v>40</v>
      </c>
      <c r="C178" s="43" t="s">
        <v>92</v>
      </c>
      <c r="D178" s="43" t="s">
        <v>98</v>
      </c>
      <c r="E178" s="46"/>
      <c r="F178" s="46"/>
      <c r="G178" s="46"/>
      <c r="H178" s="129">
        <v>0</v>
      </c>
      <c r="I178" s="129">
        <v>0</v>
      </c>
      <c r="J178" s="42">
        <v>0</v>
      </c>
    </row>
    <row r="179" spans="1:17" s="8" customFormat="1" ht="18.75">
      <c r="A179" s="43" t="s">
        <v>141</v>
      </c>
      <c r="B179" s="39" t="s">
        <v>40</v>
      </c>
      <c r="C179" s="43" t="s">
        <v>92</v>
      </c>
      <c r="D179" s="43" t="s">
        <v>98</v>
      </c>
      <c r="E179" s="43" t="s">
        <v>142</v>
      </c>
      <c r="F179" s="43" t="s">
        <v>117</v>
      </c>
      <c r="G179" s="43">
        <v>264</v>
      </c>
      <c r="H179" s="130">
        <v>97632</v>
      </c>
      <c r="I179" s="130">
        <v>48816</v>
      </c>
      <c r="J179" s="42">
        <f t="shared" si="3"/>
        <v>50</v>
      </c>
    </row>
    <row r="180" spans="1:17" ht="37.5" hidden="1">
      <c r="A180" s="33" t="s">
        <v>99</v>
      </c>
      <c r="B180" s="34" t="s">
        <v>40</v>
      </c>
      <c r="C180" s="33" t="s">
        <v>92</v>
      </c>
      <c r="D180" s="33" t="s">
        <v>98</v>
      </c>
      <c r="E180" s="33" t="s">
        <v>100</v>
      </c>
      <c r="F180" s="33" t="s">
        <v>117</v>
      </c>
      <c r="G180" s="33"/>
      <c r="H180" s="110">
        <v>0</v>
      </c>
      <c r="I180" s="110">
        <v>0</v>
      </c>
      <c r="J180" s="42" t="e">
        <f t="shared" si="3"/>
        <v>#DIV/0!</v>
      </c>
      <c r="Q180" s="8"/>
    </row>
    <row r="181" spans="1:17" ht="41.45" hidden="1" customHeight="1">
      <c r="A181" s="58" t="s">
        <v>19</v>
      </c>
      <c r="B181" s="34" t="s">
        <v>40</v>
      </c>
      <c r="C181" s="63"/>
      <c r="D181" s="63"/>
      <c r="E181" s="63"/>
      <c r="F181" s="63"/>
      <c r="G181" s="63"/>
      <c r="H181" s="104">
        <v>0</v>
      </c>
      <c r="I181" s="104">
        <v>0</v>
      </c>
      <c r="J181" s="42" t="e">
        <f t="shared" si="3"/>
        <v>#DIV/0!</v>
      </c>
      <c r="Q181" s="8"/>
    </row>
    <row r="182" spans="1:17" ht="41.45" customHeight="1">
      <c r="A182" s="22" t="s">
        <v>164</v>
      </c>
      <c r="B182" s="67"/>
      <c r="C182" s="117">
        <v>1403</v>
      </c>
      <c r="D182" s="117"/>
      <c r="E182" s="117"/>
      <c r="F182" s="117"/>
      <c r="G182" s="117"/>
      <c r="H182" s="115">
        <f>H183</f>
        <v>2300000</v>
      </c>
      <c r="I182" s="115">
        <f>I183</f>
        <v>0</v>
      </c>
      <c r="J182" s="91">
        <f t="shared" si="3"/>
        <v>0</v>
      </c>
      <c r="Q182" s="8"/>
    </row>
    <row r="183" spans="1:17" ht="30" customHeight="1">
      <c r="A183" s="61" t="s">
        <v>160</v>
      </c>
      <c r="B183" s="34"/>
      <c r="C183" s="63">
        <v>1403</v>
      </c>
      <c r="D183" s="63" t="s">
        <v>163</v>
      </c>
      <c r="E183" s="63"/>
      <c r="F183" s="63"/>
      <c r="G183" s="63"/>
      <c r="H183" s="129">
        <f>H184</f>
        <v>2300000</v>
      </c>
      <c r="I183" s="129">
        <f>I184</f>
        <v>0</v>
      </c>
      <c r="J183" s="42">
        <f t="shared" si="3"/>
        <v>0</v>
      </c>
      <c r="Q183" s="8"/>
    </row>
    <row r="184" spans="1:17" ht="26.25" customHeight="1">
      <c r="A184" s="63" t="s">
        <v>161</v>
      </c>
      <c r="B184" s="34"/>
      <c r="C184" s="63">
        <v>1403</v>
      </c>
      <c r="D184" s="63" t="s">
        <v>163</v>
      </c>
      <c r="E184" s="63">
        <v>540</v>
      </c>
      <c r="F184" s="63"/>
      <c r="G184" s="63"/>
      <c r="H184" s="129">
        <v>2300000</v>
      </c>
      <c r="I184" s="129">
        <v>0</v>
      </c>
      <c r="J184" s="42">
        <f t="shared" si="3"/>
        <v>0</v>
      </c>
      <c r="Q184" s="8"/>
    </row>
    <row r="185" spans="1:17" ht="33" customHeight="1">
      <c r="A185" s="63" t="s">
        <v>162</v>
      </c>
      <c r="B185" s="34"/>
      <c r="C185" s="63">
        <v>1403</v>
      </c>
      <c r="D185" s="63" t="s">
        <v>163</v>
      </c>
      <c r="E185" s="63">
        <v>540</v>
      </c>
      <c r="F185" s="121" t="s">
        <v>117</v>
      </c>
      <c r="G185" s="121" t="s">
        <v>167</v>
      </c>
      <c r="H185" s="129">
        <v>2300000</v>
      </c>
      <c r="I185" s="129">
        <v>0</v>
      </c>
      <c r="J185" s="42">
        <f t="shared" si="3"/>
        <v>0</v>
      </c>
      <c r="Q185" s="8"/>
    </row>
    <row r="186" spans="1:17" ht="41.45" customHeight="1">
      <c r="A186" s="70" t="s">
        <v>19</v>
      </c>
      <c r="B186" s="67"/>
      <c r="C186" s="117"/>
      <c r="D186" s="117"/>
      <c r="E186" s="117"/>
      <c r="F186" s="122"/>
      <c r="G186" s="122"/>
      <c r="H186" s="115">
        <f t="shared" ref="H186:I188" si="4">H187</f>
        <v>100000</v>
      </c>
      <c r="I186" s="115">
        <f t="shared" si="4"/>
        <v>25000</v>
      </c>
      <c r="J186" s="91">
        <f t="shared" si="3"/>
        <v>25</v>
      </c>
      <c r="Q186" s="8"/>
    </row>
    <row r="187" spans="1:17" ht="38.450000000000003" customHeight="1">
      <c r="A187" s="15" t="s">
        <v>91</v>
      </c>
      <c r="B187" s="15" t="s">
        <v>40</v>
      </c>
      <c r="C187" s="15" t="s">
        <v>92</v>
      </c>
      <c r="D187" s="124"/>
      <c r="E187" s="124"/>
      <c r="F187" s="124"/>
      <c r="G187" s="124"/>
      <c r="H187" s="42">
        <f t="shared" si="4"/>
        <v>100000</v>
      </c>
      <c r="I187" s="42">
        <f t="shared" si="4"/>
        <v>25000</v>
      </c>
      <c r="J187" s="42">
        <f t="shared" si="3"/>
        <v>25</v>
      </c>
      <c r="Q187" s="8"/>
    </row>
    <row r="188" spans="1:17" ht="37.5">
      <c r="A188" s="58" t="s">
        <v>101</v>
      </c>
      <c r="B188" s="34" t="s">
        <v>40</v>
      </c>
      <c r="C188" s="33" t="s">
        <v>92</v>
      </c>
      <c r="D188" s="33" t="s">
        <v>102</v>
      </c>
      <c r="E188" s="63"/>
      <c r="F188" s="63"/>
      <c r="G188" s="63"/>
      <c r="H188" s="129">
        <f t="shared" si="4"/>
        <v>100000</v>
      </c>
      <c r="I188" s="129">
        <f t="shared" si="4"/>
        <v>25000</v>
      </c>
      <c r="J188" s="42">
        <f t="shared" si="3"/>
        <v>25</v>
      </c>
      <c r="Q188" s="8"/>
    </row>
    <row r="189" spans="1:17" s="8" customFormat="1" ht="18.75">
      <c r="A189" s="43" t="s">
        <v>15</v>
      </c>
      <c r="B189" s="39" t="s">
        <v>40</v>
      </c>
      <c r="C189" s="43" t="s">
        <v>92</v>
      </c>
      <c r="D189" s="43" t="s">
        <v>102</v>
      </c>
      <c r="E189" s="43" t="s">
        <v>16</v>
      </c>
      <c r="F189" s="43" t="s">
        <v>117</v>
      </c>
      <c r="G189" s="43">
        <v>251</v>
      </c>
      <c r="H189" s="130">
        <v>100000</v>
      </c>
      <c r="I189" s="130">
        <v>25000</v>
      </c>
      <c r="J189" s="42">
        <f t="shared" si="3"/>
        <v>25</v>
      </c>
    </row>
    <row r="190" spans="1:17" ht="37.5">
      <c r="A190" s="125" t="s">
        <v>103</v>
      </c>
      <c r="B190" s="125" t="s">
        <v>40</v>
      </c>
      <c r="C190" s="125" t="s">
        <v>104</v>
      </c>
      <c r="D190" s="56"/>
      <c r="E190" s="56"/>
      <c r="F190" s="56"/>
      <c r="G190" s="56"/>
      <c r="H190" s="91">
        <f>H191</f>
        <v>5000</v>
      </c>
      <c r="I190" s="91">
        <f>I191</f>
        <v>1250</v>
      </c>
      <c r="J190" s="91">
        <f t="shared" si="3"/>
        <v>25</v>
      </c>
      <c r="Q190" s="8"/>
    </row>
    <row r="191" spans="1:17" ht="37.5">
      <c r="A191" s="33" t="s">
        <v>105</v>
      </c>
      <c r="B191" s="34" t="s">
        <v>40</v>
      </c>
      <c r="C191" s="33" t="s">
        <v>104</v>
      </c>
      <c r="D191" s="33" t="s">
        <v>106</v>
      </c>
      <c r="E191" s="63"/>
      <c r="F191" s="63"/>
      <c r="G191" s="63"/>
      <c r="H191" s="129">
        <f>H192</f>
        <v>5000</v>
      </c>
      <c r="I191" s="129">
        <f>I192</f>
        <v>1250</v>
      </c>
      <c r="J191" s="42">
        <f t="shared" si="3"/>
        <v>25</v>
      </c>
      <c r="Q191" s="8"/>
    </row>
    <row r="192" spans="1:17" s="8" customFormat="1" ht="18.75">
      <c r="A192" s="43" t="s">
        <v>15</v>
      </c>
      <c r="B192" s="39" t="s">
        <v>40</v>
      </c>
      <c r="C192" s="43" t="s">
        <v>104</v>
      </c>
      <c r="D192" s="43" t="s">
        <v>106</v>
      </c>
      <c r="E192" s="43" t="s">
        <v>16</v>
      </c>
      <c r="F192" s="43" t="s">
        <v>117</v>
      </c>
      <c r="G192" s="43">
        <v>251</v>
      </c>
      <c r="H192" s="130">
        <v>5000</v>
      </c>
      <c r="I192" s="130">
        <v>1250</v>
      </c>
      <c r="J192" s="42">
        <f t="shared" si="3"/>
        <v>25</v>
      </c>
    </row>
    <row r="193" spans="1:17" ht="56.25">
      <c r="A193" s="70" t="s">
        <v>107</v>
      </c>
      <c r="B193" s="128" t="s">
        <v>40</v>
      </c>
      <c r="C193" s="22"/>
      <c r="D193" s="22"/>
      <c r="E193" s="22"/>
      <c r="F193" s="22"/>
      <c r="G193" s="22"/>
      <c r="H193" s="115">
        <f>H195</f>
        <v>2800000</v>
      </c>
      <c r="I193" s="115">
        <f>I195</f>
        <v>1055000</v>
      </c>
      <c r="J193" s="91">
        <f t="shared" si="3"/>
        <v>37.678571428571431</v>
      </c>
      <c r="Q193" s="8"/>
    </row>
    <row r="194" spans="1:17" ht="28.15" customHeight="1">
      <c r="A194" s="15" t="s">
        <v>108</v>
      </c>
      <c r="B194" s="15" t="s">
        <v>40</v>
      </c>
      <c r="C194" s="15" t="s">
        <v>109</v>
      </c>
      <c r="D194" s="124"/>
      <c r="E194" s="124"/>
      <c r="F194" s="124"/>
      <c r="G194" s="124"/>
      <c r="H194" s="42">
        <f>H195</f>
        <v>2800000</v>
      </c>
      <c r="I194" s="42">
        <f>I195</f>
        <v>1055000</v>
      </c>
      <c r="J194" s="42">
        <f t="shared" si="3"/>
        <v>37.678571428571431</v>
      </c>
      <c r="Q194" s="8"/>
    </row>
    <row r="195" spans="1:17" ht="37.5">
      <c r="A195" s="43" t="s">
        <v>110</v>
      </c>
      <c r="B195" s="39" t="s">
        <v>40</v>
      </c>
      <c r="C195" s="43" t="s">
        <v>109</v>
      </c>
      <c r="D195" s="43" t="s">
        <v>111</v>
      </c>
      <c r="E195" s="46"/>
      <c r="F195" s="46"/>
      <c r="G195" s="46"/>
      <c r="H195" s="129">
        <f>H196</f>
        <v>2800000</v>
      </c>
      <c r="I195" s="129">
        <f>I196</f>
        <v>1055000</v>
      </c>
      <c r="J195" s="42">
        <f t="shared" si="3"/>
        <v>37.678571428571431</v>
      </c>
      <c r="Q195" s="8"/>
    </row>
    <row r="196" spans="1:17" s="8" customFormat="1" ht="18.75">
      <c r="A196" s="43" t="s">
        <v>15</v>
      </c>
      <c r="B196" s="39" t="s">
        <v>40</v>
      </c>
      <c r="C196" s="43" t="s">
        <v>109</v>
      </c>
      <c r="D196" s="43" t="s">
        <v>111</v>
      </c>
      <c r="E196" s="43" t="s">
        <v>16</v>
      </c>
      <c r="F196" s="43" t="s">
        <v>117</v>
      </c>
      <c r="G196" s="43">
        <v>251</v>
      </c>
      <c r="H196" s="130">
        <v>2800000</v>
      </c>
      <c r="I196" s="130">
        <v>1055000</v>
      </c>
      <c r="J196" s="42">
        <f t="shared" si="3"/>
        <v>37.678571428571431</v>
      </c>
    </row>
    <row r="197" spans="1:17" ht="33" customHeight="1">
      <c r="A197" s="75" t="s">
        <v>37</v>
      </c>
      <c r="B197" s="75"/>
      <c r="C197" s="75"/>
      <c r="D197" s="75"/>
      <c r="E197" s="75"/>
      <c r="F197" s="75"/>
      <c r="G197" s="75"/>
      <c r="H197" s="76">
        <f>H194+H190+H186+H182+H175+H173+H105+H85+H73+H63+H13</f>
        <v>17811168.050000001</v>
      </c>
      <c r="I197" s="76">
        <f>I194+I190+I186+I182+I175+I173+I105+I85+I73+I63+I13</f>
        <v>5001446.67</v>
      </c>
      <c r="J197" s="42">
        <f t="shared" si="3"/>
        <v>28.080396838431941</v>
      </c>
      <c r="Q197" s="8"/>
    </row>
    <row r="198" spans="1:17">
      <c r="Q198" s="8"/>
    </row>
    <row r="199" spans="1:17">
      <c r="Q199" s="8"/>
    </row>
    <row r="200" spans="1:17">
      <c r="Q200" s="8"/>
    </row>
    <row r="201" spans="1:17">
      <c r="Q201" s="8"/>
    </row>
    <row r="202" spans="1:17">
      <c r="Q202" s="8"/>
    </row>
    <row r="203" spans="1:17">
      <c r="Q203" s="8"/>
    </row>
    <row r="204" spans="1:17">
      <c r="Q204" s="8"/>
    </row>
    <row r="205" spans="1:17">
      <c r="Q205" s="8"/>
    </row>
    <row r="206" spans="1:17">
      <c r="Q206" s="8"/>
    </row>
    <row r="207" spans="1:17">
      <c r="Q207" s="8"/>
    </row>
    <row r="208" spans="1:17">
      <c r="Q208" s="8"/>
    </row>
    <row r="209" spans="17:17">
      <c r="Q209" s="8"/>
    </row>
    <row r="210" spans="17:17">
      <c r="Q210" s="8"/>
    </row>
    <row r="211" spans="17:17">
      <c r="Q211" s="8"/>
    </row>
    <row r="212" spans="17:17">
      <c r="Q212" s="8"/>
    </row>
    <row r="213" spans="17:17">
      <c r="Q213" s="8"/>
    </row>
    <row r="214" spans="17:17">
      <c r="Q214" s="8"/>
    </row>
    <row r="215" spans="17:17">
      <c r="Q215" s="8"/>
    </row>
    <row r="216" spans="17:17">
      <c r="Q216" s="8"/>
    </row>
    <row r="217" spans="17:17">
      <c r="Q217" s="8"/>
    </row>
    <row r="218" spans="17:17">
      <c r="Q218" s="8"/>
    </row>
    <row r="219" spans="17:17">
      <c r="Q219" s="8"/>
    </row>
    <row r="220" spans="17:17">
      <c r="Q220" s="8"/>
    </row>
  </sheetData>
  <mergeCells count="17">
    <mergeCell ref="H9:H10"/>
    <mergeCell ref="B9:B10"/>
    <mergeCell ref="C9:C10"/>
    <mergeCell ref="D9:D10"/>
    <mergeCell ref="E9:E10"/>
    <mergeCell ref="F9:F10"/>
    <mergeCell ref="G9:G11"/>
    <mergeCell ref="I9:I10"/>
    <mergeCell ref="A1:J1"/>
    <mergeCell ref="A2:J2"/>
    <mergeCell ref="A3:J3"/>
    <mergeCell ref="A5:J5"/>
    <mergeCell ref="A6:J6"/>
    <mergeCell ref="A7:J7"/>
    <mergeCell ref="J9:J10"/>
    <mergeCell ref="A8:J8"/>
    <mergeCell ref="A9:A10"/>
  </mergeCells>
  <pageMargins left="0.65" right="0.11" top="0.27" bottom="0.3" header="0.2" footer="0.2"/>
  <pageSetup paperSize="9" scale="53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месяцев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2020-07-28T07:52:34Z</cp:lastPrinted>
  <dcterms:created xsi:type="dcterms:W3CDTF">2018-07-18T09:04:07Z</dcterms:created>
  <dcterms:modified xsi:type="dcterms:W3CDTF">2022-07-11T05:37:46Z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используется</vt:lpwstr>
  </property>
</Properties>
</file>