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пр.2расходы" sheetId="1" r:id="rId1"/>
    <sheet name="пр.1доход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2"/>
  <c r="E9" s="1"/>
  <c r="D48"/>
  <c r="E48" s="1"/>
  <c r="D49"/>
  <c r="E49" s="1"/>
  <c r="D50"/>
  <c r="E50" s="1"/>
  <c r="D51"/>
  <c r="E51" s="1"/>
  <c r="D52"/>
  <c r="E52" s="1"/>
  <c r="D54"/>
  <c r="E54" s="1"/>
  <c r="D55"/>
  <c r="E55" s="1"/>
  <c r="D57"/>
  <c r="E57" s="1"/>
  <c r="D22"/>
  <c r="E22" s="1"/>
  <c r="D23"/>
  <c r="E23" s="1"/>
  <c r="D30"/>
  <c r="D29" s="1"/>
  <c r="E29" s="1"/>
  <c r="D27"/>
  <c r="D26" s="1"/>
  <c r="D19"/>
  <c r="E19" s="1"/>
  <c r="D14"/>
  <c r="E14" s="1"/>
  <c r="H11" i="1"/>
  <c r="H172" s="1"/>
  <c r="G172"/>
  <c r="H10"/>
  <c r="H13"/>
  <c r="H150"/>
  <c r="I150" s="1"/>
  <c r="G10"/>
  <c r="G48"/>
  <c r="G100"/>
  <c r="H168"/>
  <c r="I168" s="1"/>
  <c r="H169"/>
  <c r="I169" s="1"/>
  <c r="H170"/>
  <c r="I170" s="1"/>
  <c r="H154"/>
  <c r="I154" s="1"/>
  <c r="H155"/>
  <c r="I155" s="1"/>
  <c r="H157"/>
  <c r="I157" s="1"/>
  <c r="H158"/>
  <c r="I158" s="1"/>
  <c r="H159"/>
  <c r="I159" s="1"/>
  <c r="H160"/>
  <c r="I160" s="1"/>
  <c r="H145"/>
  <c r="I145" s="1"/>
  <c r="H146"/>
  <c r="I146" s="1"/>
  <c r="H147"/>
  <c r="I147" s="1"/>
  <c r="G110"/>
  <c r="G134"/>
  <c r="I142"/>
  <c r="G140"/>
  <c r="I140" s="1"/>
  <c r="I138"/>
  <c r="I139"/>
  <c r="G136"/>
  <c r="I133"/>
  <c r="H132"/>
  <c r="H131" s="1"/>
  <c r="I131" s="1"/>
  <c r="G131"/>
  <c r="G132"/>
  <c r="H129"/>
  <c r="H128" s="1"/>
  <c r="I128" s="1"/>
  <c r="H125"/>
  <c r="I125" s="1"/>
  <c r="H126"/>
  <c r="I126" s="1"/>
  <c r="H123"/>
  <c r="H122" s="1"/>
  <c r="G123"/>
  <c r="G122" s="1"/>
  <c r="H120"/>
  <c r="H119" s="1"/>
  <c r="G120"/>
  <c r="G119" s="1"/>
  <c r="H117"/>
  <c r="I117" s="1"/>
  <c r="H114"/>
  <c r="I114" s="1"/>
  <c r="H112"/>
  <c r="I112" s="1"/>
  <c r="H105"/>
  <c r="I105" s="1"/>
  <c r="H108"/>
  <c r="I108" s="1"/>
  <c r="H88"/>
  <c r="I88" s="1"/>
  <c r="H91"/>
  <c r="I91" s="1"/>
  <c r="H78"/>
  <c r="I78" s="1"/>
  <c r="H81"/>
  <c r="H80" s="1"/>
  <c r="G80"/>
  <c r="G81"/>
  <c r="H84"/>
  <c r="H83" s="1"/>
  <c r="G84"/>
  <c r="G83" s="1"/>
  <c r="H69"/>
  <c r="H68" s="1"/>
  <c r="G69"/>
  <c r="G68" s="1"/>
  <c r="H72"/>
  <c r="H71" s="1"/>
  <c r="G72"/>
  <c r="G71" s="1"/>
  <c r="H60"/>
  <c r="I60" s="1"/>
  <c r="H62"/>
  <c r="I62" s="1"/>
  <c r="G49"/>
  <c r="H55"/>
  <c r="H49" s="1"/>
  <c r="H48" s="1"/>
  <c r="H47" s="1"/>
  <c r="G55"/>
  <c r="H16"/>
  <c r="H15" s="1"/>
  <c r="G39"/>
  <c r="G38" s="1"/>
  <c r="H41"/>
  <c r="I41" s="1"/>
  <c r="H39"/>
  <c r="H38" s="1"/>
  <c r="H20"/>
  <c r="H19" s="1"/>
  <c r="G26"/>
  <c r="I26" s="1"/>
  <c r="G20"/>
  <c r="G19" s="1"/>
  <c r="H34"/>
  <c r="I34" s="1"/>
  <c r="H36"/>
  <c r="I36" s="1"/>
  <c r="H29"/>
  <c r="H28" s="1"/>
  <c r="H31"/>
  <c r="I31" s="1"/>
  <c r="G29"/>
  <c r="G28" s="1"/>
  <c r="E63" i="2"/>
  <c r="E61"/>
  <c r="E58"/>
  <c r="E56"/>
  <c r="E53"/>
  <c r="E35"/>
  <c r="E34"/>
  <c r="E33"/>
  <c r="E32"/>
  <c r="E31"/>
  <c r="E30"/>
  <c r="E24"/>
  <c r="E20"/>
  <c r="E15"/>
  <c r="H162" i="1"/>
  <c r="G162"/>
  <c r="I17"/>
  <c r="I21"/>
  <c r="I22"/>
  <c r="I23"/>
  <c r="I24"/>
  <c r="I25"/>
  <c r="I27"/>
  <c r="I30"/>
  <c r="I32"/>
  <c r="I35"/>
  <c r="I37"/>
  <c r="I40"/>
  <c r="I42"/>
  <c r="I43"/>
  <c r="I44"/>
  <c r="I45"/>
  <c r="I46"/>
  <c r="I50"/>
  <c r="I51"/>
  <c r="I52"/>
  <c r="I53"/>
  <c r="I54"/>
  <c r="I56"/>
  <c r="I61"/>
  <c r="I63"/>
  <c r="I64"/>
  <c r="I65"/>
  <c r="I70"/>
  <c r="I73"/>
  <c r="I74"/>
  <c r="I79"/>
  <c r="I82"/>
  <c r="I85"/>
  <c r="I89"/>
  <c r="I92"/>
  <c r="I93"/>
  <c r="I94"/>
  <c r="I95"/>
  <c r="I96"/>
  <c r="I97"/>
  <c r="I98"/>
  <c r="I99"/>
  <c r="I101"/>
  <c r="I102"/>
  <c r="I103"/>
  <c r="I106"/>
  <c r="I109"/>
  <c r="I113"/>
  <c r="I115"/>
  <c r="I118"/>
  <c r="I121"/>
  <c r="I124"/>
  <c r="I127"/>
  <c r="I130"/>
  <c r="I137"/>
  <c r="I141"/>
  <c r="I143"/>
  <c r="I148"/>
  <c r="I151"/>
  <c r="I152"/>
  <c r="I153"/>
  <c r="I156"/>
  <c r="I161"/>
  <c r="I163"/>
  <c r="I164"/>
  <c r="I165"/>
  <c r="I166"/>
  <c r="I171"/>
  <c r="H134"/>
  <c r="H144"/>
  <c r="G144"/>
  <c r="G149"/>
  <c r="G167"/>
  <c r="G57"/>
  <c r="D25" i="2" l="1"/>
  <c r="E25" s="1"/>
  <c r="D13"/>
  <c r="E13" s="1"/>
  <c r="D18"/>
  <c r="D12"/>
  <c r="I172" i="1"/>
  <c r="I10"/>
  <c r="G47"/>
  <c r="G13" s="1"/>
  <c r="G12" s="1"/>
  <c r="G11" s="1"/>
  <c r="H167"/>
  <c r="H149"/>
  <c r="H110"/>
  <c r="I134"/>
  <c r="H77"/>
  <c r="I77" s="1"/>
  <c r="G18"/>
  <c r="G67"/>
  <c r="G66" s="1"/>
  <c r="I122"/>
  <c r="G76"/>
  <c r="H33"/>
  <c r="I33" s="1"/>
  <c r="H90"/>
  <c r="I90" s="1"/>
  <c r="H104"/>
  <c r="I104" s="1"/>
  <c r="H116"/>
  <c r="I116" s="1"/>
  <c r="H14"/>
  <c r="I14" s="1"/>
  <c r="I15"/>
  <c r="H67"/>
  <c r="H66" s="1"/>
  <c r="I132"/>
  <c r="H76"/>
  <c r="H75" s="1"/>
  <c r="H87"/>
  <c r="I129"/>
  <c r="I16"/>
  <c r="H59"/>
  <c r="I72"/>
  <c r="H107"/>
  <c r="I136"/>
  <c r="I123"/>
  <c r="I119"/>
  <c r="I120"/>
  <c r="H111"/>
  <c r="I76"/>
  <c r="G75"/>
  <c r="I75" s="1"/>
  <c r="I80"/>
  <c r="I81"/>
  <c r="I83"/>
  <c r="I84"/>
  <c r="I67"/>
  <c r="I68"/>
  <c r="I69"/>
  <c r="I71"/>
  <c r="I48"/>
  <c r="I49"/>
  <c r="I55"/>
  <c r="I38"/>
  <c r="I39"/>
  <c r="I19"/>
  <c r="I28"/>
  <c r="I29"/>
  <c r="I20"/>
  <c r="I162"/>
  <c r="I66"/>
  <c r="I167"/>
  <c r="I144"/>
  <c r="D21" i="2" l="1"/>
  <c r="E21" s="1"/>
  <c r="E18"/>
  <c r="D17"/>
  <c r="E12"/>
  <c r="I149" i="1"/>
  <c r="I11"/>
  <c r="I47"/>
  <c r="I107"/>
  <c r="H100"/>
  <c r="I100" s="1"/>
  <c r="H18"/>
  <c r="I59"/>
  <c r="H58"/>
  <c r="H86"/>
  <c r="I86" s="1"/>
  <c r="I87"/>
  <c r="I111"/>
  <c r="I110"/>
  <c r="E17" i="2" l="1"/>
  <c r="D16"/>
  <c r="I18" i="1"/>
  <c r="H57"/>
  <c r="I57" s="1"/>
  <c r="I58"/>
  <c r="E16" i="2" l="1"/>
  <c r="D11"/>
  <c r="E11" s="1"/>
  <c r="H12" i="1"/>
  <c r="I12" s="1"/>
  <c r="I13"/>
</calcChain>
</file>

<file path=xl/sharedStrings.xml><?xml version="1.0" encoding="utf-8"?>
<sst xmlns="http://schemas.openxmlformats.org/spreadsheetml/2006/main" count="915" uniqueCount="275">
  <si>
    <t>Наименование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</si>
  <si>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</si>
  <si>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</si>
  <si>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</si>
  <si>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</si>
  <si>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</si>
  <si>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</si>
  <si>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</si>
  <si>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</si>
  <si>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</si>
  <si>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</si>
  <si>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</si>
  <si>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</si>
  <si>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</si>
  <si>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</si>
  <si>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</si>
  <si>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</si>
  <si>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</si>
  <si>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 xml:space="preserve">      Резервный фонд администрации сельского поселения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</si>
  <si>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</si>
  <si>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</si>
  <si>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</si>
  <si>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</si>
  <si>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</si>
  <si>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</si>
  <si>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</si>
  <si>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</si>
  <si>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</si>
  <si>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</si>
  <si>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</si>
  <si>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</si>
  <si>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</si>
  <si>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 xml:space="preserve">      Изготовление технической документации на объекты муниципального и выявленного бесхозного имущества</t>
  </si>
  <si>
    <t xml:space="preserve">      Содержание мест захоронения на территории сельских поселений Людиновского района</t>
  </si>
  <si>
    <t xml:space="preserve">    Коммунальное хозяйство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</si>
  <si>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</si>
  <si>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  Непрограммные расходы (Содержание газопровода)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</si>
  <si>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</si>
  <si>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</si>
  <si>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</si>
  <si>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</si>
  <si>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</si>
  <si>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</si>
  <si>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</si>
  <si>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</si>
  <si>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</si>
  <si>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площадки перед летней сценой в селе Букань)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</si>
  <si>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</si>
  <si>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</si>
  <si>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</si>
  <si>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</si>
  <si>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</si>
  <si>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</si>
  <si>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</si>
  <si>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</si>
  <si>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</si>
  <si>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</si>
  <si>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</si>
  <si>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</si>
  <si>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</si>
  <si>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</si>
  <si>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</si>
  <si>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Содержание казенных учреждений культуры сельских поселений</t>
  </si>
  <si>
    <t>Итого</t>
  </si>
  <si>
    <t>001</t>
  </si>
  <si>
    <t>0103</t>
  </si>
  <si>
    <t>51 0 01 00300</t>
  </si>
  <si>
    <t>123</t>
  </si>
  <si>
    <t>0104</t>
  </si>
  <si>
    <t>51 0 01 00400</t>
  </si>
  <si>
    <t>244</t>
  </si>
  <si>
    <t>247</t>
  </si>
  <si>
    <t>853</t>
  </si>
  <si>
    <t>51 0 01 00410</t>
  </si>
  <si>
    <t>121</t>
  </si>
  <si>
    <t>129</t>
  </si>
  <si>
    <t>51 0 01 00420</t>
  </si>
  <si>
    <t>51 0 01 00800</t>
  </si>
  <si>
    <t>0111</t>
  </si>
  <si>
    <t>51 0 01 00700</t>
  </si>
  <si>
    <t>870</t>
  </si>
  <si>
    <t>0113</t>
  </si>
  <si>
    <t>51 0 01 00900</t>
  </si>
  <si>
    <t>0203</t>
  </si>
  <si>
    <t>99 9 00 51180</t>
  </si>
  <si>
    <t>0309</t>
  </si>
  <si>
    <t>10 0 01 00100</t>
  </si>
  <si>
    <t>10 0 01 00200</t>
  </si>
  <si>
    <t>0409</t>
  </si>
  <si>
    <t>24 1 03 01010</t>
  </si>
  <si>
    <t>24 1 03 01020</t>
  </si>
  <si>
    <t>24 1 03 01030</t>
  </si>
  <si>
    <t>0412</t>
  </si>
  <si>
    <t>38 1 09 01000</t>
  </si>
  <si>
    <t>48 2 01 03000</t>
  </si>
  <si>
    <t>0502</t>
  </si>
  <si>
    <t>02 1 02 03000</t>
  </si>
  <si>
    <t>66 0 00 02000</t>
  </si>
  <si>
    <t>0503</t>
  </si>
  <si>
    <t>11 0 05 04000</t>
  </si>
  <si>
    <t>12 0 03 01000</t>
  </si>
  <si>
    <t>12 0 04 01000</t>
  </si>
  <si>
    <t>48 0 01 00110</t>
  </si>
  <si>
    <t>48 0 01 00120</t>
  </si>
  <si>
    <t>48 0 01 00210</t>
  </si>
  <si>
    <t>48 0 01 00220</t>
  </si>
  <si>
    <t>48 0 01 00230</t>
  </si>
  <si>
    <t>48 0 01 00240</t>
  </si>
  <si>
    <t>51 0 21 01400</t>
  </si>
  <si>
    <t>51 0 21 01600</t>
  </si>
  <si>
    <t>0705</t>
  </si>
  <si>
    <t>51 0 01 00500</t>
  </si>
  <si>
    <t>1003</t>
  </si>
  <si>
    <t>03 1 01 00100</t>
  </si>
  <si>
    <t>360</t>
  </si>
  <si>
    <t>03 1 01 00200</t>
  </si>
  <si>
    <t>312</t>
  </si>
  <si>
    <t>03 0 04 01500</t>
  </si>
  <si>
    <t>540</t>
  </si>
  <si>
    <t>1105</t>
  </si>
  <si>
    <t>13 1 01 01500</t>
  </si>
  <si>
    <t>0801</t>
  </si>
  <si>
    <t>11 0 03 03300</t>
  </si>
  <si>
    <t>0100</t>
  </si>
  <si>
    <t>0123</t>
  </si>
  <si>
    <t>0131</t>
  </si>
  <si>
    <t>24-51180-00000-00000</t>
  </si>
  <si>
    <t>2300</t>
  </si>
  <si>
    <t>Ведомство</t>
  </si>
  <si>
    <t>Подраздел</t>
  </si>
  <si>
    <t>Целевая статья</t>
  </si>
  <si>
    <t>Вид расхода</t>
  </si>
  <si>
    <t>ДОП.класс</t>
  </si>
  <si>
    <t>Роспись утвержденная</t>
  </si>
  <si>
    <t>исполнено</t>
  </si>
  <si>
    <t>% исполн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</si>
  <si>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</si>
  <si>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Общегосударственные вопросы</t>
  </si>
  <si>
    <t>Национальная оборона</t>
  </si>
  <si>
    <t>Муниципальная программа "Обеспечение безопасности жизнедеятельности населения" сельского поселения "Село Букань"</t>
  </si>
  <si>
    <t>Национальная экономика</t>
  </si>
  <si>
    <t>Муниципальная программа "Благоустройство территории сельского поселения "Село Букань"</t>
  </si>
  <si>
    <t>БЛАГОУСТРОЙСТВО</t>
  </si>
  <si>
    <t>Муниципальная программа "Социальная поддержка граждан сельского поселения "Село Букань"</t>
  </si>
  <si>
    <t>51 0 21 00000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</si>
  <si>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</si>
  <si>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</si>
  <si>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</si>
  <si>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</si>
  <si>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</si>
  <si>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</si>
  <si>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</si>
  <si>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</si>
  <si>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</si>
  <si>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</si>
  <si>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</si>
  <si>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</si>
  <si>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</si>
  <si>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</si>
  <si>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</si>
  <si>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</si>
  <si>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</si>
  <si>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</si>
  <si>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</si>
  <si>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</si>
  <si>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</si>
  <si>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</si>
  <si>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</si>
  <si>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</si>
  <si>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</si>
  <si>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</si>
  <si>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</si>
  <si>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</si>
  <si>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</si>
  <si>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</si>
  <si>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</si>
  <si>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</si>
  <si>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</si>
  <si>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</si>
  <si>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</si>
  <si>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</si>
  <si>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</si>
  <si>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</si>
  <si>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</si>
  <si>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</si>
  <si>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</si>
  <si>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-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</si>
  <si>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</si>
  <si>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</si>
  <si>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</si>
  <si>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</si>
  <si>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</si>
  <si>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</si>
  <si>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</si>
  <si>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</si>
  <si>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</si>
  <si>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</si>
  <si>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</si>
  <si>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</si>
  <si>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</si>
  <si>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</si>
  <si>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</si>
  <si>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</si>
  <si>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</si>
  <si>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</si>
  <si>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</si>
  <si>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</si>
  <si>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</si>
  <si>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</si>
  <si>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</si>
  <si>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</si>
  <si>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</si>
  <si>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</si>
  <si>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 </t>
  </si>
  <si>
    <t>000 1 14 02053 10 1000 410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</si>
  <si>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</si>
  <si>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</si>
  <si>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</si>
  <si>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</si>
  <si>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</si>
  <si>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</si>
  <si>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000 1 14 06025 10 1000 430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</si>
  <si>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</si>
  <si>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</si>
  <si>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</si>
  <si>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</si>
  <si>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</si>
  <si>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</si>
  <si>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</si>
  <si>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</si>
  <si>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</si>
  <si>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</si>
  <si>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</si>
  <si>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</si>
  <si>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</si>
  <si>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</si>
  <si>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</si>
  <si>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</si>
  <si>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</si>
  <si>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</si>
  <si>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</si>
  <si>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</si>
  <si>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</si>
  <si>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</si>
  <si>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</si>
  <si>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</si>
  <si>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</si>
  <si>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</si>
  <si>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</si>
  <si>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</si>
  <si>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</si>
  <si>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</si>
  <si>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</si>
  <si>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</si>
  <si>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</si>
  <si>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</si>
  <si>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"Управление имущественным комплексом МР "Город Людиново и Людиновский район")</t>
  </si>
  <si>
    <t>000 2 02 40014 10 0405 150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</si>
  <si>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</si>
  <si>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000 2 02 40014 10 0407 150</t>
  </si>
  <si>
    <t>000 2 02 40014 10 0409 150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</si>
  <si>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</si>
  <si>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</si>
  <si>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</si>
  <si>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</si>
  <si>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</si>
  <si>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</si>
  <si>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Устройство сцены в СП "Село Букань"</t>
  </si>
  <si>
    <t>48 0 01 00290</t>
  </si>
  <si>
    <t>51 0 21 00240</t>
  </si>
  <si>
    <t>0200</t>
  </si>
  <si>
    <t>Исполнение расходов бюджета   сельского поселения "Село Букань" за 1 полугодие 2024 года (руб.)</t>
  </si>
  <si>
    <t xml:space="preserve">                                Исполнение доходов бюджюта   сельского поселения "Село Букань"    за 1 полугодие 2024 года (руб.)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</si>
  <si>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9  от 09.07.2024 г.                                                     "Об исполнении бюджета сельского поседения "Село Букань" за 1 полугодие 2024 г."</t>
    </r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</si>
  <si>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9  от 09.07.2024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          1 полугодие 2024 г."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</si>
</sst>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1"/>
      <color rgb="FF000000"/>
      <name val="Arial Cyr"/>
    </font>
    <font>
      <b/>
      <sz val="15"/>
      <color rgb="FF000000"/>
      <name val="Cambria"/>
      <family val="1"/>
      <charset val="204"/>
      <scheme val="major"/>
    </font>
    <font>
      <sz val="8"/>
      <color rgb="FF000000"/>
      <name val="Arial Cy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8"/>
      <color rgb="FF000000"/>
      <name val="Arial Cyr"/>
    </font>
    <font>
      <b/>
      <sz val="10"/>
      <name val="Arial Cyr"/>
    </font>
    <font>
      <b/>
      <sz val="8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0" borderId="2">
      <alignment horizontal="center" vertical="center" shrinkToFit="1"/>
    </xf>
    <xf numFmtId="0" fontId="2" fillId="0" borderId="2">
      <alignment horizontal="left" vertical="top" wrapText="1"/>
    </xf>
    <xf numFmtId="0" fontId="1" fillId="0" borderId="3">
      <alignment horizontal="left"/>
    </xf>
    <xf numFmtId="4" fontId="2" fillId="2" borderId="2">
      <alignment horizontal="right" vertical="top" shrinkToFit="1"/>
    </xf>
    <xf numFmtId="4" fontId="2" fillId="0" borderId="2">
      <alignment horizontal="right" vertical="top" shrinkToFit="1"/>
    </xf>
    <xf numFmtId="4" fontId="1" fillId="3" borderId="2">
      <alignment horizontal="right" vertical="top" shrinkToFit="1"/>
    </xf>
    <xf numFmtId="0" fontId="11" fillId="0" borderId="4">
      <alignment horizontal="center"/>
    </xf>
    <xf numFmtId="0" fontId="13" fillId="0" borderId="2">
      <alignment horizontal="center" vertical="top" wrapText="1"/>
    </xf>
    <xf numFmtId="49" fontId="13" fillId="0" borderId="2">
      <alignment horizontal="center" vertical="top" wrapText="1"/>
    </xf>
    <xf numFmtId="0" fontId="13" fillId="0" borderId="2">
      <alignment horizontal="center" vertical="center"/>
    </xf>
    <xf numFmtId="49" fontId="13" fillId="0" borderId="7">
      <alignment horizontal="center" vertical="center"/>
    </xf>
    <xf numFmtId="0" fontId="13" fillId="0" borderId="8">
      <alignment horizontal="left" wrapText="1"/>
    </xf>
    <xf numFmtId="49" fontId="13" fillId="0" borderId="9">
      <alignment horizontal="center"/>
    </xf>
    <xf numFmtId="4" fontId="13" fillId="0" borderId="9">
      <alignment horizontal="right" shrinkToFit="1"/>
    </xf>
    <xf numFmtId="0" fontId="13" fillId="0" borderId="10">
      <alignment horizontal="left" wrapText="1"/>
    </xf>
    <xf numFmtId="49" fontId="13" fillId="0" borderId="1">
      <alignment horizontal="center"/>
    </xf>
    <xf numFmtId="4" fontId="13" fillId="0" borderId="1">
      <alignment horizontal="right" shrinkToFit="1"/>
    </xf>
    <xf numFmtId="0" fontId="13" fillId="0" borderId="11">
      <alignment horizontal="left" wrapText="1" indent="2"/>
    </xf>
    <xf numFmtId="49" fontId="13" fillId="0" borderId="12">
      <alignment horizontal="center"/>
    </xf>
    <xf numFmtId="4" fontId="13" fillId="0" borderId="12">
      <alignment horizontal="right" shrinkToFit="1"/>
    </xf>
  </cellStyleXfs>
  <cellXfs count="9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3" fillId="4" borderId="2" xfId="3" applyNumberFormat="1" applyFont="1" applyFill="1" applyBorder="1" applyAlignment="1" applyProtection="1">
      <alignment horizontal="left" vertical="top" wrapText="1"/>
    </xf>
    <xf numFmtId="0" fontId="4" fillId="4" borderId="2" xfId="3" applyNumberFormat="1" applyFont="1" applyFill="1" applyBorder="1" applyAlignment="1" applyProtection="1">
      <alignment horizontal="left" vertical="top" wrapText="1"/>
    </xf>
    <xf numFmtId="0" fontId="3" fillId="4" borderId="2" xfId="3" quotePrefix="1" applyNumberFormat="1" applyFont="1" applyFill="1" applyBorder="1" applyAlignment="1" applyProtection="1">
      <alignment horizontal="left" vertical="top" wrapText="1"/>
    </xf>
    <xf numFmtId="0" fontId="1" fillId="0" borderId="2" xfId="1" applyBorder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3" applyNumberFormat="1" applyBorder="1" applyProtection="1">
      <alignment horizontal="left" vertical="top" wrapText="1"/>
    </xf>
    <xf numFmtId="10" fontId="0" fillId="0" borderId="2" xfId="0" applyNumberFormat="1" applyBorder="1"/>
    <xf numFmtId="4" fontId="2" fillId="0" borderId="2" xfId="6" applyNumberFormat="1" applyBorder="1" applyProtection="1">
      <alignment horizontal="right" vertical="top" shrinkToFit="1"/>
    </xf>
    <xf numFmtId="0" fontId="6" fillId="7" borderId="2" xfId="3" applyNumberFormat="1" applyFont="1" applyFill="1" applyBorder="1" applyProtection="1">
      <alignment horizontal="left" vertical="top" wrapText="1"/>
    </xf>
    <xf numFmtId="4" fontId="6" fillId="7" borderId="2" xfId="5" applyNumberFormat="1" applyFont="1" applyFill="1" applyBorder="1" applyProtection="1">
      <alignment horizontal="right" vertical="top" shrinkToFit="1"/>
    </xf>
    <xf numFmtId="0" fontId="1" fillId="0" borderId="2" xfId="4" applyNumberFormat="1" applyBorder="1" applyProtection="1">
      <alignment horizontal="left"/>
    </xf>
    <xf numFmtId="0" fontId="1" fillId="8" borderId="2" xfId="3" applyNumberFormat="1" applyFont="1" applyFill="1" applyBorder="1" applyProtection="1">
      <alignment horizontal="left" vertical="top" wrapText="1"/>
    </xf>
    <xf numFmtId="10" fontId="5" fillId="8" borderId="2" xfId="0" applyNumberFormat="1" applyFont="1" applyFill="1" applyBorder="1"/>
    <xf numFmtId="0" fontId="1" fillId="6" borderId="2" xfId="3" applyNumberFormat="1" applyFont="1" applyFill="1" applyBorder="1" applyProtection="1">
      <alignment horizontal="left" vertical="top" wrapText="1"/>
    </xf>
    <xf numFmtId="0" fontId="1" fillId="6" borderId="2" xfId="2" applyNumberFormat="1" applyFont="1" applyFill="1" applyBorder="1" applyProtection="1">
      <alignment horizontal="center" vertical="center" shrinkToFit="1"/>
    </xf>
    <xf numFmtId="4" fontId="1" fillId="6" borderId="2" xfId="5" applyNumberFormat="1" applyFont="1" applyFill="1" applyBorder="1" applyProtection="1">
      <alignment horizontal="right" vertical="top" shrinkToFit="1"/>
    </xf>
    <xf numFmtId="10" fontId="5" fillId="6" borderId="2" xfId="0" applyNumberFormat="1" applyFont="1" applyFill="1" applyBorder="1"/>
    <xf numFmtId="0" fontId="1" fillId="4" borderId="2" xfId="3" applyNumberFormat="1" applyFont="1" applyFill="1" applyBorder="1" applyProtection="1">
      <alignment horizontal="left" vertical="top" wrapText="1"/>
    </xf>
    <xf numFmtId="4" fontId="1" fillId="4" borderId="2" xfId="6" applyNumberFormat="1" applyFont="1" applyFill="1" applyBorder="1" applyProtection="1">
      <alignment horizontal="right" vertical="top" shrinkToFit="1"/>
    </xf>
    <xf numFmtId="10" fontId="5" fillId="4" borderId="2" xfId="0" applyNumberFormat="1" applyFont="1" applyFill="1" applyBorder="1"/>
    <xf numFmtId="4" fontId="1" fillId="4" borderId="2" xfId="5" applyNumberFormat="1" applyFont="1" applyFill="1" applyBorder="1" applyProtection="1">
      <alignment horizontal="right" vertical="top" shrinkToFit="1"/>
    </xf>
    <xf numFmtId="0" fontId="8" fillId="0" borderId="0" xfId="0" applyFont="1" applyBorder="1" applyProtection="1">
      <protection locked="0"/>
    </xf>
    <xf numFmtId="0" fontId="13" fillId="0" borderId="2" xfId="11" applyNumberFormat="1" applyProtection="1">
      <alignment horizontal="center" vertical="center"/>
    </xf>
    <xf numFmtId="0" fontId="13" fillId="0" borderId="7" xfId="3" applyNumberFormat="1" applyFont="1" applyBorder="1" applyAlignment="1" applyProtection="1">
      <alignment horizontal="center" vertical="center"/>
    </xf>
    <xf numFmtId="49" fontId="13" fillId="0" borderId="7" xfId="12" applyNumberFormat="1" applyProtection="1">
      <alignment horizontal="center" vertical="center"/>
    </xf>
    <xf numFmtId="49" fontId="15" fillId="0" borderId="6" xfId="12" applyNumberFormat="1" applyFont="1" applyBorder="1" applyProtection="1">
      <alignment horizontal="center" vertical="center"/>
    </xf>
    <xf numFmtId="0" fontId="13" fillId="0" borderId="10" xfId="16" applyNumberFormat="1" applyProtection="1">
      <alignment horizontal="left" wrapText="1"/>
    </xf>
    <xf numFmtId="49" fontId="13" fillId="0" borderId="1" xfId="17" applyNumberFormat="1" applyProtection="1">
      <alignment horizontal="center"/>
    </xf>
    <xf numFmtId="4" fontId="13" fillId="0" borderId="1" xfId="18" applyNumberFormat="1" applyProtection="1">
      <alignment horizontal="right" shrinkToFit="1"/>
    </xf>
    <xf numFmtId="0" fontId="13" fillId="0" borderId="11" xfId="19" applyNumberFormat="1" applyProtection="1">
      <alignment horizontal="left" wrapText="1" indent="2"/>
    </xf>
    <xf numFmtId="49" fontId="13" fillId="0" borderId="12" xfId="20" applyNumberFormat="1" applyProtection="1">
      <alignment horizontal="center"/>
    </xf>
    <xf numFmtId="4" fontId="13" fillId="0" borderId="12" xfId="21" applyNumberFormat="1" applyProtection="1">
      <alignment horizontal="right" shrinkToFit="1"/>
    </xf>
    <xf numFmtId="0" fontId="16" fillId="4" borderId="8" xfId="13" applyNumberFormat="1" applyFont="1" applyFill="1" applyProtection="1">
      <alignment horizontal="left" wrapText="1"/>
    </xf>
    <xf numFmtId="49" fontId="16" fillId="4" borderId="9" xfId="14" applyNumberFormat="1" applyFont="1" applyFill="1" applyProtection="1">
      <alignment horizontal="center"/>
    </xf>
    <xf numFmtId="4" fontId="16" fillId="4" borderId="9" xfId="15" applyNumberFormat="1" applyFont="1" applyFill="1" applyProtection="1">
      <alignment horizontal="right" shrinkToFit="1"/>
    </xf>
    <xf numFmtId="0" fontId="16" fillId="6" borderId="11" xfId="19" applyNumberFormat="1" applyFont="1" applyFill="1" applyProtection="1">
      <alignment horizontal="left" wrapText="1" indent="2"/>
    </xf>
    <xf numFmtId="49" fontId="16" fillId="6" borderId="12" xfId="20" applyNumberFormat="1" applyFont="1" applyFill="1" applyProtection="1">
      <alignment horizontal="center"/>
    </xf>
    <xf numFmtId="4" fontId="16" fillId="6" borderId="12" xfId="21" applyNumberFormat="1" applyFont="1" applyFill="1" applyProtection="1">
      <alignment horizontal="right" shrinkToFit="1"/>
    </xf>
    <xf numFmtId="0" fontId="16" fillId="8" borderId="11" xfId="19" applyNumberFormat="1" applyFont="1" applyFill="1" applyProtection="1">
      <alignment horizontal="left" wrapText="1" indent="2"/>
    </xf>
    <xf numFmtId="49" fontId="16" fillId="8" borderId="12" xfId="20" applyNumberFormat="1" applyFont="1" applyFill="1" applyProtection="1">
      <alignment horizontal="center"/>
    </xf>
    <xf numFmtId="4" fontId="16" fillId="8" borderId="12" xfId="21" applyNumberFormat="1" applyFont="1" applyFill="1" applyProtection="1">
      <alignment horizontal="right" shrinkToFit="1"/>
    </xf>
    <xf numFmtId="49" fontId="2" fillId="0" borderId="2" xfId="3" applyNumberFormat="1" applyBorder="1" applyProtection="1">
      <alignment horizontal="left" vertical="top" wrapText="1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2" xfId="1" applyNumberFormat="1" applyBorder="1" applyProtection="1">
      <alignment horizontal="center" vertical="center" wrapText="1"/>
    </xf>
    <xf numFmtId="0" fontId="7" fillId="9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9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NumberFormat="1" applyAlignment="1">
      <alignment wrapText="1"/>
    </xf>
    <xf numFmtId="0" fontId="12" fillId="10" borderId="0" xfId="8" applyNumberFormat="1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8" applyNumberFormat="1" applyFont="1" applyBorder="1" applyProtection="1">
      <alignment horizontal="center"/>
    </xf>
    <xf numFmtId="0" fontId="3" fillId="0" borderId="0" xfId="8" applyFont="1" applyBorder="1">
      <alignment horizontal="center"/>
    </xf>
    <xf numFmtId="0" fontId="13" fillId="0" borderId="2" xfId="9" applyNumberFormat="1" applyProtection="1">
      <alignment horizontal="center" vertical="top" wrapText="1"/>
    </xf>
    <xf numFmtId="0" fontId="13" fillId="0" borderId="2" xfId="9">
      <alignment horizontal="center" vertical="top" wrapText="1"/>
    </xf>
    <xf numFmtId="49" fontId="13" fillId="0" borderId="2" xfId="10" applyNumberFormat="1" applyProtection="1">
      <alignment horizontal="center" vertical="top" wrapText="1"/>
    </xf>
    <xf numFmtId="49" fontId="13" fillId="0" borderId="2" xfId="10">
      <alignment horizontal="center" vertical="top" wrapText="1"/>
    </xf>
    <xf numFmtId="0" fontId="14" fillId="0" borderId="5" xfId="9" applyNumberFormat="1" applyFont="1" applyBorder="1" applyAlignment="1" applyProtection="1">
      <alignment horizontal="center" vertical="center" wrapText="1"/>
    </xf>
    <xf numFmtId="0" fontId="14" fillId="0" borderId="6" xfId="9" applyFont="1" applyBorder="1" applyAlignment="1">
      <alignment horizontal="center" vertical="center" wrapText="1"/>
    </xf>
    <xf numFmtId="0" fontId="3" fillId="8" borderId="2" xfId="3" applyNumberFormat="1" applyFont="1" applyFill="1" applyBorder="1" applyAlignment="1" applyProtection="1">
      <alignment horizontal="left" vertical="top" wrapText="1"/>
    </xf>
    <xf numFmtId="49" fontId="1" fillId="8" borderId="2" xfId="3" applyNumberFormat="1" applyFont="1" applyFill="1" applyBorder="1" applyProtection="1">
      <alignment horizontal="left" vertical="top" wrapText="1"/>
    </xf>
    <xf numFmtId="4" fontId="1" fillId="8" borderId="2" xfId="6" applyNumberFormat="1" applyFont="1" applyFill="1" applyBorder="1" applyProtection="1">
      <alignment horizontal="right" vertical="top" shrinkToFit="1"/>
    </xf>
    <xf numFmtId="0" fontId="2" fillId="8" borderId="2" xfId="3" applyNumberFormat="1" applyFill="1" applyBorder="1" applyProtection="1">
      <alignment horizontal="left" vertical="top" wrapText="1"/>
    </xf>
    <xf numFmtId="4" fontId="2" fillId="8" borderId="2" xfId="6" applyNumberFormat="1" applyFill="1" applyBorder="1" applyProtection="1">
      <alignment horizontal="right" vertical="top" shrinkToFit="1"/>
    </xf>
    <xf numFmtId="10" fontId="0" fillId="8" borderId="2" xfId="0" applyNumberFormat="1" applyFill="1" applyBorder="1"/>
    <xf numFmtId="0" fontId="2" fillId="7" borderId="2" xfId="3" applyNumberFormat="1" applyFill="1" applyBorder="1" applyProtection="1">
      <alignment horizontal="left" vertical="top" wrapText="1"/>
    </xf>
    <xf numFmtId="4" fontId="2" fillId="7" borderId="2" xfId="6" applyNumberFormat="1" applyFill="1" applyBorder="1" applyProtection="1">
      <alignment horizontal="right" vertical="top" shrinkToFit="1"/>
    </xf>
    <xf numFmtId="10" fontId="0" fillId="7" borderId="2" xfId="0" applyNumberFormat="1" applyFill="1" applyBorder="1"/>
    <xf numFmtId="4" fontId="2" fillId="7" borderId="2" xfId="5" applyNumberFormat="1" applyFill="1" applyBorder="1" applyProtection="1">
      <alignment horizontal="right" vertical="top" shrinkToFit="1"/>
    </xf>
    <xf numFmtId="4" fontId="2" fillId="8" borderId="2" xfId="5" applyNumberFormat="1" applyFill="1" applyBorder="1" applyProtection="1">
      <alignment horizontal="right" vertical="top" shrinkToFit="1"/>
    </xf>
    <xf numFmtId="10" fontId="0" fillId="6" borderId="2" xfId="0" applyNumberFormat="1" applyFill="1" applyBorder="1"/>
    <xf numFmtId="0" fontId="3" fillId="6" borderId="2" xfId="3" quotePrefix="1" applyNumberFormat="1" applyFont="1" applyFill="1" applyBorder="1" applyAlignment="1" applyProtection="1">
      <alignment horizontal="left" vertical="top" wrapText="1"/>
    </xf>
    <xf numFmtId="4" fontId="1" fillId="6" borderId="2" xfId="6" applyNumberFormat="1" applyFont="1" applyFill="1" applyBorder="1" applyProtection="1">
      <alignment horizontal="right" vertical="top" shrinkToFit="1"/>
    </xf>
    <xf numFmtId="0" fontId="3" fillId="6" borderId="2" xfId="3" applyNumberFormat="1" applyFont="1" applyFill="1" applyBorder="1" applyAlignment="1" applyProtection="1">
      <alignment horizontal="left" vertical="top" wrapText="1"/>
    </xf>
    <xf numFmtId="0" fontId="1" fillId="5" borderId="2" xfId="3" applyNumberFormat="1" applyFont="1" applyFill="1" applyBorder="1" applyProtection="1">
      <alignment horizontal="left" vertical="top" wrapText="1"/>
    </xf>
    <xf numFmtId="4" fontId="1" fillId="5" borderId="2" xfId="5" applyNumberFormat="1" applyFont="1" applyFill="1" applyBorder="1" applyProtection="1">
      <alignment horizontal="right" vertical="top" shrinkToFit="1"/>
    </xf>
    <xf numFmtId="10" fontId="5" fillId="5" borderId="2" xfId="0" applyNumberFormat="1" applyFont="1" applyFill="1" applyBorder="1"/>
    <xf numFmtId="0" fontId="5" fillId="0" borderId="0" xfId="0" applyFont="1"/>
    <xf numFmtId="0" fontId="1" fillId="0" borderId="4" xfId="1" applyNumberFormat="1" applyFont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2" applyNumberFormat="1" applyFont="1" applyBorder="1" applyProtection="1">
      <alignment horizontal="center" vertical="center" shrinkToFit="1"/>
    </xf>
    <xf numFmtId="0" fontId="1" fillId="0" borderId="2" xfId="3" applyNumberFormat="1" applyFont="1" applyBorder="1" applyProtection="1">
      <alignment horizontal="left" vertical="top" wrapText="1"/>
    </xf>
    <xf numFmtId="0" fontId="17" fillId="8" borderId="2" xfId="3" applyNumberFormat="1" applyFont="1" applyFill="1" applyBorder="1" applyProtection="1">
      <alignment horizontal="left" vertical="top" wrapText="1"/>
    </xf>
    <xf numFmtId="0" fontId="17" fillId="7" borderId="2" xfId="3" applyNumberFormat="1" applyFont="1" applyFill="1" applyBorder="1" applyProtection="1">
      <alignment horizontal="left" vertical="top" wrapText="1"/>
    </xf>
    <xf numFmtId="0" fontId="1" fillId="0" borderId="2" xfId="4" applyNumberFormat="1" applyFont="1" applyBorder="1" applyProtection="1">
      <alignment horizontal="left"/>
    </xf>
    <xf numFmtId="0" fontId="5" fillId="0" borderId="0" xfId="0" applyFont="1" applyAlignment="1">
      <alignment wrapText="1"/>
    </xf>
    <xf numFmtId="4" fontId="1" fillId="3" borderId="2" xfId="7" applyNumberFormat="1" applyFont="1" applyBorder="1" applyProtection="1">
      <alignment horizontal="right" vertical="top" shrinkToFit="1"/>
    </xf>
    <xf numFmtId="10" fontId="5" fillId="0" borderId="2" xfId="0" applyNumberFormat="1" applyFont="1" applyBorder="1"/>
    <xf numFmtId="4" fontId="18" fillId="4" borderId="6" xfId="15" applyNumberFormat="1" applyFont="1" applyFill="1" applyBorder="1" applyProtection="1">
      <alignment horizontal="right" shrinkToFit="1"/>
    </xf>
    <xf numFmtId="4" fontId="18" fillId="6" borderId="6" xfId="15" applyNumberFormat="1" applyFont="1" applyFill="1" applyBorder="1" applyProtection="1">
      <alignment horizontal="right" shrinkToFit="1"/>
    </xf>
    <xf numFmtId="4" fontId="18" fillId="8" borderId="6" xfId="15" applyNumberFormat="1" applyFont="1" applyFill="1" applyBorder="1" applyProtection="1">
      <alignment horizontal="right" shrinkToFit="1"/>
    </xf>
  </cellXfs>
  <cellStyles count="22">
    <cellStyle name="st24" xfId="1"/>
    <cellStyle name="xl23" xfId="2"/>
    <cellStyle name="xl24" xfId="4"/>
    <cellStyle name="xl26" xfId="9"/>
    <cellStyle name="xl27" xfId="11"/>
    <cellStyle name="xl28" xfId="13"/>
    <cellStyle name="xl29" xfId="16"/>
    <cellStyle name="xl30" xfId="19"/>
    <cellStyle name="xl31" xfId="7"/>
    <cellStyle name="xl34" xfId="3"/>
    <cellStyle name="xl36" xfId="5"/>
    <cellStyle name="xl38" xfId="6"/>
    <cellStyle name="xl39" xfId="14"/>
    <cellStyle name="xl40" xfId="17"/>
    <cellStyle name="xl41" xfId="20"/>
    <cellStyle name="xl46" xfId="10"/>
    <cellStyle name="xl47" xfId="12"/>
    <cellStyle name="xl48" xfId="15"/>
    <cellStyle name="xl49" xfId="18"/>
    <cellStyle name="xl50" xfId="21"/>
    <cellStyle name="xl64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3"/>
  <sheetViews>
    <sheetView tabSelected="1" zoomScaleNormal="100" workbookViewId="0">
      <selection activeCell="I10" sqref="I10"/>
    </sheetView>
  </sheetViews>
  <sheetFormatPr defaultRowHeight="14.4"/>
  <cols>
    <col min="1" max="1" width="47.6640625" style="81" customWidth="1"/>
    <col min="2" max="2" width="4.5546875" customWidth="1"/>
    <col min="3" max="3" width="4.77734375" customWidth="1"/>
    <col min="4" max="4" width="12.5546875" customWidth="1"/>
    <col min="5" max="5" width="4.21875" customWidth="1"/>
    <col min="6" max="6" width="4.77734375" customWidth="1"/>
    <col min="7" max="8" width="12.77734375" customWidth="1"/>
    <col min="11" max="11" width="23.44140625" customWidth="1"/>
  </cols>
  <sheetData>
    <row r="2" spans="1:9" ht="22.2" customHeight="1">
      <c r="D2" s="46" t="s">
        <v>274</v>
      </c>
      <c r="E2" s="47"/>
      <c r="F2" s="47"/>
      <c r="G2" s="47"/>
      <c r="H2" s="47"/>
    </row>
    <row r="3" spans="1:9">
      <c r="D3" s="47"/>
      <c r="E3" s="47"/>
      <c r="F3" s="47"/>
      <c r="G3" s="47"/>
      <c r="H3" s="47"/>
    </row>
    <row r="4" spans="1:9" ht="26.4" customHeight="1">
      <c r="D4" s="47"/>
      <c r="E4" s="47"/>
      <c r="F4" s="47"/>
      <c r="G4" s="47"/>
      <c r="H4" s="47"/>
    </row>
    <row r="5" spans="1:9" ht="21">
      <c r="A5" s="49" t="s">
        <v>271</v>
      </c>
      <c r="B5" s="49"/>
      <c r="C5" s="49"/>
      <c r="D5" s="49"/>
      <c r="E5" s="49"/>
      <c r="F5" s="49"/>
      <c r="G5" s="49"/>
      <c r="H5" s="49"/>
      <c r="I5" s="49"/>
    </row>
    <row r="6" spans="1:9">
      <c r="A6" s="82"/>
      <c r="B6" s="2"/>
      <c r="C6" s="2"/>
      <c r="D6" s="1"/>
      <c r="E6" s="1"/>
      <c r="F6" s="1"/>
      <c r="G6" s="1"/>
      <c r="H6" s="1"/>
    </row>
    <row r="7" spans="1:9" ht="14.4" customHeight="1">
      <c r="A7" s="83" t="s">
        <v>0</v>
      </c>
      <c r="B7" s="48" t="s">
        <v>128</v>
      </c>
      <c r="C7" s="48" t="s">
        <v>129</v>
      </c>
      <c r="D7" s="48" t="s">
        <v>130</v>
      </c>
      <c r="E7" s="48" t="s">
        <v>131</v>
      </c>
      <c r="F7" s="48" t="s">
        <v>132</v>
      </c>
      <c r="G7" s="48" t="s">
        <v>133</v>
      </c>
      <c r="H7" s="48" t="s">
        <v>134</v>
      </c>
      <c r="I7" s="50" t="s">
        <v>135</v>
      </c>
    </row>
    <row r="8" spans="1:9">
      <c r="A8" s="84"/>
      <c r="B8" s="48"/>
      <c r="C8" s="48"/>
      <c r="D8" s="48"/>
      <c r="E8" s="48"/>
      <c r="F8" s="48"/>
      <c r="G8" s="48"/>
      <c r="H8" s="48"/>
      <c r="I8" s="50"/>
    </row>
    <row r="9" spans="1:9">
      <c r="A9" s="85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8"/>
    </row>
    <row r="10" spans="1:9" ht="26.4">
      <c r="A10" s="17" t="s">
        <v>1</v>
      </c>
      <c r="B10" s="18"/>
      <c r="C10" s="18"/>
      <c r="D10" s="18"/>
      <c r="E10" s="18"/>
      <c r="F10" s="18"/>
      <c r="G10" s="19">
        <f>G11+G157+G167</f>
        <v>16973536.550000001</v>
      </c>
      <c r="H10" s="19">
        <f>H12+H57+H66+H75+H86+H93+H100+H144+H149+H157+H167</f>
        <v>7555051.4100000011</v>
      </c>
      <c r="I10" s="20">
        <f>H10/G10</f>
        <v>0.44510767616074687</v>
      </c>
    </row>
    <row r="11" spans="1:9" ht="39.6">
      <c r="A11" s="86" t="s">
        <v>2</v>
      </c>
      <c r="B11" s="9" t="s">
        <v>64</v>
      </c>
      <c r="C11" s="9"/>
      <c r="D11" s="9"/>
      <c r="E11" s="9"/>
      <c r="F11" s="9"/>
      <c r="G11" s="72">
        <f>G12+G57+G66+G75+G86+G93+G100+G144+G151+G154</f>
        <v>13402536.550000001</v>
      </c>
      <c r="H11" s="72">
        <f>H12+H57+H66+H75+H86+H93+H100+H144+H149</f>
        <v>5769051.4100000011</v>
      </c>
      <c r="I11" s="10">
        <f t="shared" ref="I11:I74" si="0">H11/G11</f>
        <v>0.43044474368547803</v>
      </c>
    </row>
    <row r="12" spans="1:9">
      <c r="A12" s="6" t="s">
        <v>137</v>
      </c>
      <c r="B12" s="21"/>
      <c r="C12" s="21"/>
      <c r="D12" s="21"/>
      <c r="E12" s="21"/>
      <c r="F12" s="21"/>
      <c r="G12" s="24">
        <f>G13</f>
        <v>5840604.2999999998</v>
      </c>
      <c r="H12" s="24">
        <f>H13</f>
        <v>3517126.5800000005</v>
      </c>
      <c r="I12" s="23">
        <f t="shared" si="0"/>
        <v>0.60218539030284945</v>
      </c>
    </row>
    <row r="13" spans="1:9" ht="39.6">
      <c r="A13" s="77" t="s">
        <v>136</v>
      </c>
      <c r="B13" s="17"/>
      <c r="C13" s="17"/>
      <c r="D13" s="17"/>
      <c r="E13" s="17"/>
      <c r="F13" s="17"/>
      <c r="G13" s="19">
        <f>G14+G18+G43+G47</f>
        <v>5840604.2999999998</v>
      </c>
      <c r="H13" s="19">
        <f>H14+H18+H47</f>
        <v>3517126.5800000005</v>
      </c>
      <c r="I13" s="74">
        <f t="shared" si="0"/>
        <v>0.60218539030284945</v>
      </c>
    </row>
    <row r="14" spans="1:9" ht="52.8">
      <c r="A14" s="86" t="s">
        <v>3</v>
      </c>
      <c r="B14" s="9" t="s">
        <v>64</v>
      </c>
      <c r="C14" s="9" t="s">
        <v>65</v>
      </c>
      <c r="D14" s="9"/>
      <c r="E14" s="9"/>
      <c r="F14" s="9"/>
      <c r="G14" s="72">
        <v>126000</v>
      </c>
      <c r="H14" s="72">
        <f>H15</f>
        <v>63000</v>
      </c>
      <c r="I14" s="10">
        <f t="shared" si="0"/>
        <v>0.5</v>
      </c>
    </row>
    <row r="15" spans="1:9" ht="26.4">
      <c r="A15" s="86" t="s">
        <v>4</v>
      </c>
      <c r="B15" s="9" t="s">
        <v>64</v>
      </c>
      <c r="C15" s="9" t="s">
        <v>65</v>
      </c>
      <c r="D15" s="9" t="s">
        <v>66</v>
      </c>
      <c r="E15" s="9"/>
      <c r="F15" s="9"/>
      <c r="G15" s="72">
        <v>126000</v>
      </c>
      <c r="H15" s="72">
        <f>H16</f>
        <v>63000</v>
      </c>
      <c r="I15" s="10">
        <f t="shared" si="0"/>
        <v>0.5</v>
      </c>
    </row>
    <row r="16" spans="1:9" ht="66">
      <c r="A16" s="86" t="s">
        <v>5</v>
      </c>
      <c r="B16" s="9" t="s">
        <v>64</v>
      </c>
      <c r="C16" s="9" t="s">
        <v>65</v>
      </c>
      <c r="D16" s="9" t="s">
        <v>66</v>
      </c>
      <c r="E16" s="9" t="s">
        <v>67</v>
      </c>
      <c r="F16" s="9"/>
      <c r="G16" s="72">
        <v>126000</v>
      </c>
      <c r="H16" s="72">
        <f>H17</f>
        <v>63000</v>
      </c>
      <c r="I16" s="10">
        <f t="shared" si="0"/>
        <v>0.5</v>
      </c>
    </row>
    <row r="17" spans="1:9">
      <c r="A17" s="86" t="s">
        <v>6</v>
      </c>
      <c r="B17" s="9" t="s">
        <v>64</v>
      </c>
      <c r="C17" s="9" t="s">
        <v>65</v>
      </c>
      <c r="D17" s="9" t="s">
        <v>66</v>
      </c>
      <c r="E17" s="9" t="s">
        <v>67</v>
      </c>
      <c r="F17" s="9" t="s">
        <v>123</v>
      </c>
      <c r="G17" s="70">
        <v>126000</v>
      </c>
      <c r="H17" s="70">
        <v>63000</v>
      </c>
      <c r="I17" s="10">
        <f t="shared" si="0"/>
        <v>0.5</v>
      </c>
    </row>
    <row r="18" spans="1:9" ht="66">
      <c r="A18" s="15" t="s">
        <v>7</v>
      </c>
      <c r="B18" s="66" t="s">
        <v>64</v>
      </c>
      <c r="C18" s="66" t="s">
        <v>68</v>
      </c>
      <c r="D18" s="66"/>
      <c r="E18" s="66"/>
      <c r="F18" s="66"/>
      <c r="G18" s="73">
        <f>G19+G28+G33+G38</f>
        <v>5360539.3</v>
      </c>
      <c r="H18" s="73">
        <f>H19+H28+H33+H38</f>
        <v>3286904.6900000004</v>
      </c>
      <c r="I18" s="68">
        <f t="shared" si="0"/>
        <v>0.61316679275161745</v>
      </c>
    </row>
    <row r="19" spans="1:9">
      <c r="A19" s="86" t="s">
        <v>8</v>
      </c>
      <c r="B19" s="9" t="s">
        <v>64</v>
      </c>
      <c r="C19" s="9" t="s">
        <v>68</v>
      </c>
      <c r="D19" s="9" t="s">
        <v>69</v>
      </c>
      <c r="E19" s="9"/>
      <c r="F19" s="9"/>
      <c r="G19" s="72">
        <f>G20+G24+G26</f>
        <v>2326994.2999999998</v>
      </c>
      <c r="H19" s="72">
        <f>H20+H24</f>
        <v>1732344.8</v>
      </c>
      <c r="I19" s="10">
        <f t="shared" si="0"/>
        <v>0.74445597051956691</v>
      </c>
    </row>
    <row r="20" spans="1:9">
      <c r="A20" s="86" t="s">
        <v>9</v>
      </c>
      <c r="B20" s="9" t="s">
        <v>64</v>
      </c>
      <c r="C20" s="9" t="s">
        <v>68</v>
      </c>
      <c r="D20" s="9" t="s">
        <v>69</v>
      </c>
      <c r="E20" s="9" t="s">
        <v>70</v>
      </c>
      <c r="F20" s="9"/>
      <c r="G20" s="72">
        <f>G21+G22+G23</f>
        <v>2223106.2999999998</v>
      </c>
      <c r="H20" s="72">
        <f>H21+H22+H23</f>
        <v>1657136.49</v>
      </c>
      <c r="I20" s="10">
        <f t="shared" si="0"/>
        <v>0.7454148683758397</v>
      </c>
    </row>
    <row r="21" spans="1:9">
      <c r="A21" s="86"/>
      <c r="B21" s="9" t="s">
        <v>64</v>
      </c>
      <c r="C21" s="9" t="s">
        <v>68</v>
      </c>
      <c r="D21" s="9" t="s">
        <v>69</v>
      </c>
      <c r="E21" s="9" t="s">
        <v>70</v>
      </c>
      <c r="F21" s="9" t="s">
        <v>123</v>
      </c>
      <c r="G21" s="70">
        <v>862606.3</v>
      </c>
      <c r="H21" s="70">
        <v>302656.24</v>
      </c>
      <c r="I21" s="10">
        <f t="shared" si="0"/>
        <v>0.35086254297006636</v>
      </c>
    </row>
    <row r="22" spans="1:9">
      <c r="A22" s="86"/>
      <c r="B22" s="9" t="s">
        <v>64</v>
      </c>
      <c r="C22" s="9" t="s">
        <v>68</v>
      </c>
      <c r="D22" s="9" t="s">
        <v>69</v>
      </c>
      <c r="E22" s="9" t="s">
        <v>70</v>
      </c>
      <c r="F22" s="9" t="s">
        <v>124</v>
      </c>
      <c r="G22" s="70">
        <v>5000</v>
      </c>
      <c r="H22" s="70">
        <v>100.25</v>
      </c>
      <c r="I22" s="10">
        <f t="shared" si="0"/>
        <v>2.0049999999999998E-2</v>
      </c>
    </row>
    <row r="23" spans="1:9">
      <c r="A23" s="86" t="s">
        <v>6</v>
      </c>
      <c r="B23" s="9" t="s">
        <v>64</v>
      </c>
      <c r="C23" s="9" t="s">
        <v>68</v>
      </c>
      <c r="D23" s="9" t="s">
        <v>69</v>
      </c>
      <c r="E23" s="9" t="s">
        <v>70</v>
      </c>
      <c r="F23" s="9" t="s">
        <v>125</v>
      </c>
      <c r="G23" s="70">
        <v>1355500</v>
      </c>
      <c r="H23" s="70">
        <v>1354380</v>
      </c>
      <c r="I23" s="10">
        <f t="shared" si="0"/>
        <v>0.99917373662855036</v>
      </c>
    </row>
    <row r="24" spans="1:9">
      <c r="A24" s="86" t="s">
        <v>10</v>
      </c>
      <c r="B24" s="9" t="s">
        <v>64</v>
      </c>
      <c r="C24" s="9" t="s">
        <v>68</v>
      </c>
      <c r="D24" s="9" t="s">
        <v>69</v>
      </c>
      <c r="E24" s="9" t="s">
        <v>71</v>
      </c>
      <c r="F24" s="9"/>
      <c r="G24" s="72">
        <v>100000</v>
      </c>
      <c r="H24" s="72">
        <v>75208.31</v>
      </c>
      <c r="I24" s="10">
        <f t="shared" si="0"/>
        <v>0.7520831</v>
      </c>
    </row>
    <row r="25" spans="1:9">
      <c r="A25" s="86" t="s">
        <v>6</v>
      </c>
      <c r="B25" s="9" t="s">
        <v>64</v>
      </c>
      <c r="C25" s="9" t="s">
        <v>68</v>
      </c>
      <c r="D25" s="9" t="s">
        <v>69</v>
      </c>
      <c r="E25" s="9" t="s">
        <v>71</v>
      </c>
      <c r="F25" s="9" t="s">
        <v>123</v>
      </c>
      <c r="G25" s="70">
        <v>100000</v>
      </c>
      <c r="H25" s="70">
        <v>75208.31</v>
      </c>
      <c r="I25" s="10">
        <f t="shared" si="0"/>
        <v>0.7520831</v>
      </c>
    </row>
    <row r="26" spans="1:9">
      <c r="A26" s="86" t="s">
        <v>11</v>
      </c>
      <c r="B26" s="9" t="s">
        <v>64</v>
      </c>
      <c r="C26" s="9" t="s">
        <v>68</v>
      </c>
      <c r="D26" s="9" t="s">
        <v>69</v>
      </c>
      <c r="E26" s="9" t="s">
        <v>72</v>
      </c>
      <c r="F26" s="9"/>
      <c r="G26" s="72">
        <f>G27</f>
        <v>3888</v>
      </c>
      <c r="H26" s="72">
        <v>0</v>
      </c>
      <c r="I26" s="10">
        <f t="shared" si="0"/>
        <v>0</v>
      </c>
    </row>
    <row r="27" spans="1:9">
      <c r="A27" s="86" t="s">
        <v>6</v>
      </c>
      <c r="B27" s="9" t="s">
        <v>64</v>
      </c>
      <c r="C27" s="9" t="s">
        <v>68</v>
      </c>
      <c r="D27" s="9" t="s">
        <v>69</v>
      </c>
      <c r="E27" s="9" t="s">
        <v>72</v>
      </c>
      <c r="F27" s="9" t="s">
        <v>123</v>
      </c>
      <c r="G27" s="70">
        <v>3888</v>
      </c>
      <c r="H27" s="70">
        <v>0</v>
      </c>
      <c r="I27" s="10">
        <f t="shared" si="0"/>
        <v>0</v>
      </c>
    </row>
    <row r="28" spans="1:9" ht="26.4">
      <c r="A28" s="86" t="s">
        <v>12</v>
      </c>
      <c r="B28" s="9" t="s">
        <v>64</v>
      </c>
      <c r="C28" s="9" t="s">
        <v>68</v>
      </c>
      <c r="D28" s="9" t="s">
        <v>73</v>
      </c>
      <c r="E28" s="9"/>
      <c r="F28" s="9"/>
      <c r="G28" s="72">
        <f>G29+G31</f>
        <v>804661</v>
      </c>
      <c r="H28" s="72">
        <f>H29+H31</f>
        <v>180378.33</v>
      </c>
      <c r="I28" s="10">
        <f t="shared" si="0"/>
        <v>0.2241668603300023</v>
      </c>
    </row>
    <row r="29" spans="1:9" ht="26.4">
      <c r="A29" s="86" t="s">
        <v>13</v>
      </c>
      <c r="B29" s="9" t="s">
        <v>64</v>
      </c>
      <c r="C29" s="9" t="s">
        <v>68</v>
      </c>
      <c r="D29" s="9" t="s">
        <v>73</v>
      </c>
      <c r="E29" s="9" t="s">
        <v>74</v>
      </c>
      <c r="F29" s="9"/>
      <c r="G29" s="72">
        <f>G30</f>
        <v>594824</v>
      </c>
      <c r="H29" s="72">
        <f>H30</f>
        <v>138539.4</v>
      </c>
      <c r="I29" s="10">
        <f t="shared" si="0"/>
        <v>0.23290822159159683</v>
      </c>
    </row>
    <row r="30" spans="1:9">
      <c r="A30" s="86" t="s">
        <v>6</v>
      </c>
      <c r="B30" s="9" t="s">
        <v>64</v>
      </c>
      <c r="C30" s="9" t="s">
        <v>68</v>
      </c>
      <c r="D30" s="9" t="s">
        <v>73</v>
      </c>
      <c r="E30" s="9" t="s">
        <v>74</v>
      </c>
      <c r="F30" s="9" t="s">
        <v>123</v>
      </c>
      <c r="G30" s="70">
        <v>594824</v>
      </c>
      <c r="H30" s="70">
        <v>138539.4</v>
      </c>
      <c r="I30" s="10">
        <f t="shared" si="0"/>
        <v>0.23290822159159683</v>
      </c>
    </row>
    <row r="31" spans="1:9" ht="52.8">
      <c r="A31" s="86" t="s">
        <v>14</v>
      </c>
      <c r="B31" s="9" t="s">
        <v>64</v>
      </c>
      <c r="C31" s="9" t="s">
        <v>68</v>
      </c>
      <c r="D31" s="9" t="s">
        <v>73</v>
      </c>
      <c r="E31" s="9" t="s">
        <v>75</v>
      </c>
      <c r="F31" s="9"/>
      <c r="G31" s="72">
        <v>209837</v>
      </c>
      <c r="H31" s="72">
        <f>H32</f>
        <v>41838.93</v>
      </c>
      <c r="I31" s="10">
        <f t="shared" si="0"/>
        <v>0.19938776288261842</v>
      </c>
    </row>
    <row r="32" spans="1:9">
      <c r="A32" s="86" t="s">
        <v>6</v>
      </c>
      <c r="B32" s="9" t="s">
        <v>64</v>
      </c>
      <c r="C32" s="9" t="s">
        <v>68</v>
      </c>
      <c r="D32" s="9" t="s">
        <v>73</v>
      </c>
      <c r="E32" s="9" t="s">
        <v>75</v>
      </c>
      <c r="F32" s="9" t="s">
        <v>123</v>
      </c>
      <c r="G32" s="70">
        <v>209837</v>
      </c>
      <c r="H32" s="70">
        <v>41838.93</v>
      </c>
      <c r="I32" s="10">
        <f t="shared" si="0"/>
        <v>0.19938776288261842</v>
      </c>
    </row>
    <row r="33" spans="1:9">
      <c r="A33" s="86" t="s">
        <v>15</v>
      </c>
      <c r="B33" s="9" t="s">
        <v>64</v>
      </c>
      <c r="C33" s="9" t="s">
        <v>68</v>
      </c>
      <c r="D33" s="9" t="s">
        <v>76</v>
      </c>
      <c r="E33" s="9"/>
      <c r="F33" s="9"/>
      <c r="G33" s="72">
        <v>1525844</v>
      </c>
      <c r="H33" s="72">
        <f>H34+H36</f>
        <v>775086.48</v>
      </c>
      <c r="I33" s="10">
        <f t="shared" si="0"/>
        <v>0.50797229598831861</v>
      </c>
    </row>
    <row r="34" spans="1:9" ht="26.4">
      <c r="A34" s="86" t="s">
        <v>13</v>
      </c>
      <c r="B34" s="9" t="s">
        <v>64</v>
      </c>
      <c r="C34" s="9" t="s">
        <v>68</v>
      </c>
      <c r="D34" s="9" t="s">
        <v>76</v>
      </c>
      <c r="E34" s="9" t="s">
        <v>74</v>
      </c>
      <c r="F34" s="9"/>
      <c r="G34" s="72">
        <v>1171923</v>
      </c>
      <c r="H34" s="72">
        <f>H35</f>
        <v>600004.02</v>
      </c>
      <c r="I34" s="10">
        <f t="shared" si="0"/>
        <v>0.5119824595984549</v>
      </c>
    </row>
    <row r="35" spans="1:9">
      <c r="A35" s="86" t="s">
        <v>6</v>
      </c>
      <c r="B35" s="9" t="s">
        <v>64</v>
      </c>
      <c r="C35" s="9" t="s">
        <v>68</v>
      </c>
      <c r="D35" s="9" t="s">
        <v>76</v>
      </c>
      <c r="E35" s="9" t="s">
        <v>74</v>
      </c>
      <c r="F35" s="9" t="s">
        <v>123</v>
      </c>
      <c r="G35" s="70">
        <v>1171923</v>
      </c>
      <c r="H35" s="70">
        <v>600004.02</v>
      </c>
      <c r="I35" s="10">
        <f t="shared" si="0"/>
        <v>0.5119824595984549</v>
      </c>
    </row>
    <row r="36" spans="1:9" ht="52.8">
      <c r="A36" s="86" t="s">
        <v>14</v>
      </c>
      <c r="B36" s="9" t="s">
        <v>64</v>
      </c>
      <c r="C36" s="9" t="s">
        <v>68</v>
      </c>
      <c r="D36" s="9" t="s">
        <v>76</v>
      </c>
      <c r="E36" s="9" t="s">
        <v>75</v>
      </c>
      <c r="F36" s="9"/>
      <c r="G36" s="72">
        <v>353921</v>
      </c>
      <c r="H36" s="72">
        <f>H37</f>
        <v>175082.46</v>
      </c>
      <c r="I36" s="10">
        <f t="shared" si="0"/>
        <v>0.49469361806730877</v>
      </c>
    </row>
    <row r="37" spans="1:9">
      <c r="A37" s="86" t="s">
        <v>6</v>
      </c>
      <c r="B37" s="9" t="s">
        <v>64</v>
      </c>
      <c r="C37" s="9" t="s">
        <v>68</v>
      </c>
      <c r="D37" s="9" t="s">
        <v>76</v>
      </c>
      <c r="E37" s="9" t="s">
        <v>75</v>
      </c>
      <c r="F37" s="9" t="s">
        <v>123</v>
      </c>
      <c r="G37" s="70">
        <v>353921</v>
      </c>
      <c r="H37" s="70">
        <v>175082.46</v>
      </c>
      <c r="I37" s="10">
        <f t="shared" si="0"/>
        <v>0.49469361806730877</v>
      </c>
    </row>
    <row r="38" spans="1:9" ht="39.6">
      <c r="A38" s="86" t="s">
        <v>16</v>
      </c>
      <c r="B38" s="9" t="s">
        <v>64</v>
      </c>
      <c r="C38" s="9" t="s">
        <v>68</v>
      </c>
      <c r="D38" s="9" t="s">
        <v>77</v>
      </c>
      <c r="E38" s="9"/>
      <c r="F38" s="9"/>
      <c r="G38" s="72">
        <f>G39+G41</f>
        <v>703040</v>
      </c>
      <c r="H38" s="72">
        <f>H39+H41</f>
        <v>599095.08000000007</v>
      </c>
      <c r="I38" s="10">
        <f t="shared" si="0"/>
        <v>0.85214935138825687</v>
      </c>
    </row>
    <row r="39" spans="1:9" ht="26.4">
      <c r="A39" s="86" t="s">
        <v>13</v>
      </c>
      <c r="B39" s="9" t="s">
        <v>64</v>
      </c>
      <c r="C39" s="9" t="s">
        <v>68</v>
      </c>
      <c r="D39" s="9" t="s">
        <v>77</v>
      </c>
      <c r="E39" s="9" t="s">
        <v>74</v>
      </c>
      <c r="F39" s="9"/>
      <c r="G39" s="72">
        <f>G40</f>
        <v>563164</v>
      </c>
      <c r="H39" s="72">
        <f>H40</f>
        <v>461102.64</v>
      </c>
      <c r="I39" s="10">
        <f t="shared" si="0"/>
        <v>0.81877151238360413</v>
      </c>
    </row>
    <row r="40" spans="1:9">
      <c r="A40" s="86" t="s">
        <v>6</v>
      </c>
      <c r="B40" s="9" t="s">
        <v>64</v>
      </c>
      <c r="C40" s="9" t="s">
        <v>68</v>
      </c>
      <c r="D40" s="9" t="s">
        <v>77</v>
      </c>
      <c r="E40" s="9" t="s">
        <v>74</v>
      </c>
      <c r="F40" s="9" t="s">
        <v>123</v>
      </c>
      <c r="G40" s="70">
        <v>563164</v>
      </c>
      <c r="H40" s="70">
        <v>461102.64</v>
      </c>
      <c r="I40" s="10">
        <f t="shared" si="0"/>
        <v>0.81877151238360413</v>
      </c>
    </row>
    <row r="41" spans="1:9" ht="52.8">
      <c r="A41" s="86" t="s">
        <v>14</v>
      </c>
      <c r="B41" s="9" t="s">
        <v>64</v>
      </c>
      <c r="C41" s="9" t="s">
        <v>68</v>
      </c>
      <c r="D41" s="9" t="s">
        <v>77</v>
      </c>
      <c r="E41" s="9" t="s">
        <v>75</v>
      </c>
      <c r="F41" s="9"/>
      <c r="G41" s="72">
        <v>139876</v>
      </c>
      <c r="H41" s="72">
        <f>H42</f>
        <v>137992.44</v>
      </c>
      <c r="I41" s="10">
        <f t="shared" si="0"/>
        <v>0.98653407303611773</v>
      </c>
    </row>
    <row r="42" spans="1:9">
      <c r="A42" s="86" t="s">
        <v>6</v>
      </c>
      <c r="B42" s="9" t="s">
        <v>64</v>
      </c>
      <c r="C42" s="9" t="s">
        <v>68</v>
      </c>
      <c r="D42" s="9" t="s">
        <v>77</v>
      </c>
      <c r="E42" s="9" t="s">
        <v>75</v>
      </c>
      <c r="F42" s="9" t="s">
        <v>123</v>
      </c>
      <c r="G42" s="70">
        <v>139876</v>
      </c>
      <c r="H42" s="70">
        <v>137992.44</v>
      </c>
      <c r="I42" s="10">
        <f t="shared" si="0"/>
        <v>0.98653407303611773</v>
      </c>
    </row>
    <row r="43" spans="1:9">
      <c r="A43" s="86" t="s">
        <v>17</v>
      </c>
      <c r="B43" s="9" t="s">
        <v>64</v>
      </c>
      <c r="C43" s="9" t="s">
        <v>78</v>
      </c>
      <c r="D43" s="9"/>
      <c r="E43" s="9"/>
      <c r="F43" s="9"/>
      <c r="G43" s="72">
        <v>20953</v>
      </c>
      <c r="H43" s="72">
        <v>0</v>
      </c>
      <c r="I43" s="10">
        <f t="shared" si="0"/>
        <v>0</v>
      </c>
    </row>
    <row r="44" spans="1:9" ht="26.4">
      <c r="A44" s="86" t="s">
        <v>18</v>
      </c>
      <c r="B44" s="9" t="s">
        <v>64</v>
      </c>
      <c r="C44" s="9" t="s">
        <v>78</v>
      </c>
      <c r="D44" s="9" t="s">
        <v>79</v>
      </c>
      <c r="E44" s="9"/>
      <c r="F44" s="9"/>
      <c r="G44" s="72">
        <v>20953</v>
      </c>
      <c r="H44" s="72">
        <v>0</v>
      </c>
      <c r="I44" s="10">
        <f t="shared" si="0"/>
        <v>0</v>
      </c>
    </row>
    <row r="45" spans="1:9">
      <c r="A45" s="86" t="s">
        <v>19</v>
      </c>
      <c r="B45" s="9" t="s">
        <v>64</v>
      </c>
      <c r="C45" s="9" t="s">
        <v>78</v>
      </c>
      <c r="D45" s="9" t="s">
        <v>79</v>
      </c>
      <c r="E45" s="9" t="s">
        <v>80</v>
      </c>
      <c r="F45" s="9"/>
      <c r="G45" s="72">
        <v>20953</v>
      </c>
      <c r="H45" s="72">
        <v>0</v>
      </c>
      <c r="I45" s="10">
        <f t="shared" si="0"/>
        <v>0</v>
      </c>
    </row>
    <row r="46" spans="1:9">
      <c r="A46" s="86" t="s">
        <v>6</v>
      </c>
      <c r="B46" s="9" t="s">
        <v>64</v>
      </c>
      <c r="C46" s="9" t="s">
        <v>78</v>
      </c>
      <c r="D46" s="9" t="s">
        <v>79</v>
      </c>
      <c r="E46" s="9" t="s">
        <v>80</v>
      </c>
      <c r="F46" s="9" t="s">
        <v>123</v>
      </c>
      <c r="G46" s="70">
        <v>20953</v>
      </c>
      <c r="H46" s="70">
        <v>0</v>
      </c>
      <c r="I46" s="10">
        <f t="shared" si="0"/>
        <v>0</v>
      </c>
    </row>
    <row r="47" spans="1:9">
      <c r="A47" s="15" t="s">
        <v>20</v>
      </c>
      <c r="B47" s="66" t="s">
        <v>64</v>
      </c>
      <c r="C47" s="66" t="s">
        <v>81</v>
      </c>
      <c r="D47" s="66"/>
      <c r="E47" s="66"/>
      <c r="F47" s="66"/>
      <c r="G47" s="73">
        <f>G48</f>
        <v>333112</v>
      </c>
      <c r="H47" s="73">
        <f>H48</f>
        <v>167221.89000000001</v>
      </c>
      <c r="I47" s="68">
        <f t="shared" si="0"/>
        <v>0.50199899733422992</v>
      </c>
    </row>
    <row r="48" spans="1:9" ht="26.4">
      <c r="A48" s="86" t="s">
        <v>21</v>
      </c>
      <c r="B48" s="9" t="s">
        <v>64</v>
      </c>
      <c r="C48" s="9" t="s">
        <v>81</v>
      </c>
      <c r="D48" s="9" t="s">
        <v>82</v>
      </c>
      <c r="E48" s="9"/>
      <c r="F48" s="9"/>
      <c r="G48" s="72">
        <f>G49+G53+G55</f>
        <v>333112</v>
      </c>
      <c r="H48" s="72">
        <f>H49</f>
        <v>167221.89000000001</v>
      </c>
      <c r="I48" s="10">
        <f t="shared" si="0"/>
        <v>0.50199899733422992</v>
      </c>
    </row>
    <row r="49" spans="1:9">
      <c r="A49" s="86" t="s">
        <v>9</v>
      </c>
      <c r="B49" s="9" t="s">
        <v>64</v>
      </c>
      <c r="C49" s="9" t="s">
        <v>81</v>
      </c>
      <c r="D49" s="9" t="s">
        <v>82</v>
      </c>
      <c r="E49" s="9" t="s">
        <v>70</v>
      </c>
      <c r="F49" s="9"/>
      <c r="G49" s="72">
        <f>G50+G51+G52</f>
        <v>304500</v>
      </c>
      <c r="H49" s="72">
        <f>H50+H51+H52+H55</f>
        <v>167221.89000000001</v>
      </c>
      <c r="I49" s="10">
        <f t="shared" si="0"/>
        <v>0.54916876847290641</v>
      </c>
    </row>
    <row r="50" spans="1:9">
      <c r="A50" s="86" t="s">
        <v>6</v>
      </c>
      <c r="B50" s="9" t="s">
        <v>64</v>
      </c>
      <c r="C50" s="9" t="s">
        <v>81</v>
      </c>
      <c r="D50" s="9" t="s">
        <v>82</v>
      </c>
      <c r="E50" s="9" t="s">
        <v>70</v>
      </c>
      <c r="F50" s="9" t="s">
        <v>123</v>
      </c>
      <c r="G50" s="70">
        <v>189500</v>
      </c>
      <c r="H50" s="70">
        <v>111191.39</v>
      </c>
      <c r="I50" s="10">
        <f t="shared" si="0"/>
        <v>0.58676195250659635</v>
      </c>
    </row>
    <row r="51" spans="1:9">
      <c r="A51" s="86" t="s">
        <v>6</v>
      </c>
      <c r="B51" s="9" t="s">
        <v>64</v>
      </c>
      <c r="C51" s="9" t="s">
        <v>81</v>
      </c>
      <c r="D51" s="9" t="s">
        <v>82</v>
      </c>
      <c r="E51" s="9" t="s">
        <v>70</v>
      </c>
      <c r="F51" s="9" t="s">
        <v>124</v>
      </c>
      <c r="G51" s="70">
        <v>10000</v>
      </c>
      <c r="H51" s="70">
        <v>7418.5</v>
      </c>
      <c r="I51" s="10">
        <f t="shared" si="0"/>
        <v>0.74185000000000001</v>
      </c>
    </row>
    <row r="52" spans="1:9">
      <c r="A52" s="86" t="s">
        <v>6</v>
      </c>
      <c r="B52" s="9" t="s">
        <v>64</v>
      </c>
      <c r="C52" s="9" t="s">
        <v>81</v>
      </c>
      <c r="D52" s="9" t="s">
        <v>82</v>
      </c>
      <c r="E52" s="9" t="s">
        <v>70</v>
      </c>
      <c r="F52" s="9" t="s">
        <v>125</v>
      </c>
      <c r="G52" s="70">
        <v>105000</v>
      </c>
      <c r="H52" s="70">
        <v>45000</v>
      </c>
      <c r="I52" s="10">
        <f t="shared" si="0"/>
        <v>0.42857142857142855</v>
      </c>
    </row>
    <row r="53" spans="1:9">
      <c r="A53" s="86" t="s">
        <v>10</v>
      </c>
      <c r="B53" s="9" t="s">
        <v>64</v>
      </c>
      <c r="C53" s="9" t="s">
        <v>81</v>
      </c>
      <c r="D53" s="9" t="s">
        <v>82</v>
      </c>
      <c r="E53" s="9" t="s">
        <v>71</v>
      </c>
      <c r="F53" s="9"/>
      <c r="G53" s="72">
        <v>25000</v>
      </c>
      <c r="H53" s="72">
        <v>0</v>
      </c>
      <c r="I53" s="10">
        <f t="shared" si="0"/>
        <v>0</v>
      </c>
    </row>
    <row r="54" spans="1:9">
      <c r="A54" s="86" t="s">
        <v>6</v>
      </c>
      <c r="B54" s="9" t="s">
        <v>64</v>
      </c>
      <c r="C54" s="9" t="s">
        <v>81</v>
      </c>
      <c r="D54" s="9" t="s">
        <v>82</v>
      </c>
      <c r="E54" s="9" t="s">
        <v>71</v>
      </c>
      <c r="F54" s="9" t="s">
        <v>123</v>
      </c>
      <c r="G54" s="70">
        <v>25000</v>
      </c>
      <c r="H54" s="70">
        <v>0</v>
      </c>
      <c r="I54" s="10">
        <f t="shared" si="0"/>
        <v>0</v>
      </c>
    </row>
    <row r="55" spans="1:9">
      <c r="A55" s="86" t="s">
        <v>11</v>
      </c>
      <c r="B55" s="9" t="s">
        <v>64</v>
      </c>
      <c r="C55" s="9" t="s">
        <v>81</v>
      </c>
      <c r="D55" s="9" t="s">
        <v>82</v>
      </c>
      <c r="E55" s="9" t="s">
        <v>72</v>
      </c>
      <c r="F55" s="9"/>
      <c r="G55" s="72">
        <f>G56</f>
        <v>3612</v>
      </c>
      <c r="H55" s="72">
        <f>H56</f>
        <v>3612</v>
      </c>
      <c r="I55" s="10">
        <f t="shared" si="0"/>
        <v>1</v>
      </c>
    </row>
    <row r="56" spans="1:9">
      <c r="A56" s="86" t="s">
        <v>6</v>
      </c>
      <c r="B56" s="9" t="s">
        <v>64</v>
      </c>
      <c r="C56" s="9" t="s">
        <v>81</v>
      </c>
      <c r="D56" s="9" t="s">
        <v>82</v>
      </c>
      <c r="E56" s="9" t="s">
        <v>72</v>
      </c>
      <c r="F56" s="9" t="s">
        <v>123</v>
      </c>
      <c r="G56" s="11">
        <v>3612</v>
      </c>
      <c r="H56" s="11">
        <v>3612</v>
      </c>
      <c r="I56" s="10">
        <f t="shared" si="0"/>
        <v>1</v>
      </c>
    </row>
    <row r="57" spans="1:9">
      <c r="A57" s="4" t="s">
        <v>138</v>
      </c>
      <c r="B57" s="21" t="s">
        <v>64</v>
      </c>
      <c r="C57" s="21" t="s">
        <v>83</v>
      </c>
      <c r="D57" s="21"/>
      <c r="E57" s="21"/>
      <c r="F57" s="21"/>
      <c r="G57" s="22">
        <f>G58</f>
        <v>44848</v>
      </c>
      <c r="H57" s="22">
        <f>H58</f>
        <v>22863.39</v>
      </c>
      <c r="I57" s="23">
        <f t="shared" si="0"/>
        <v>0.5097973153763824</v>
      </c>
    </row>
    <row r="58" spans="1:9">
      <c r="A58" s="86" t="s">
        <v>22</v>
      </c>
      <c r="B58" s="9" t="s">
        <v>64</v>
      </c>
      <c r="C58" s="9" t="s">
        <v>83</v>
      </c>
      <c r="D58" s="9"/>
      <c r="E58" s="9"/>
      <c r="F58" s="9"/>
      <c r="G58" s="72">
        <v>44848</v>
      </c>
      <c r="H58" s="72">
        <f>H59</f>
        <v>22863.39</v>
      </c>
      <c r="I58" s="10">
        <f t="shared" si="0"/>
        <v>0.5097973153763824</v>
      </c>
    </row>
    <row r="59" spans="1:9" ht="39.6">
      <c r="A59" s="86" t="s">
        <v>23</v>
      </c>
      <c r="B59" s="9" t="s">
        <v>64</v>
      </c>
      <c r="C59" s="9" t="s">
        <v>83</v>
      </c>
      <c r="D59" s="9" t="s">
        <v>84</v>
      </c>
      <c r="E59" s="9"/>
      <c r="F59" s="9"/>
      <c r="G59" s="72">
        <v>44848</v>
      </c>
      <c r="H59" s="72">
        <f>H60+H62+H64</f>
        <v>22863.39</v>
      </c>
      <c r="I59" s="10">
        <f t="shared" si="0"/>
        <v>0.5097973153763824</v>
      </c>
    </row>
    <row r="60" spans="1:9" ht="26.4">
      <c r="A60" s="86" t="s">
        <v>13</v>
      </c>
      <c r="B60" s="9" t="s">
        <v>64</v>
      </c>
      <c r="C60" s="9" t="s">
        <v>83</v>
      </c>
      <c r="D60" s="9" t="s">
        <v>84</v>
      </c>
      <c r="E60" s="9" t="s">
        <v>74</v>
      </c>
      <c r="F60" s="9"/>
      <c r="G60" s="72">
        <v>30094</v>
      </c>
      <c r="H60" s="72">
        <f>H61</f>
        <v>13719.98</v>
      </c>
      <c r="I60" s="10">
        <f t="shared" si="0"/>
        <v>0.45590416694357677</v>
      </c>
    </row>
    <row r="61" spans="1:9" ht="92.4">
      <c r="A61" s="86" t="s">
        <v>6</v>
      </c>
      <c r="B61" s="9" t="s">
        <v>64</v>
      </c>
      <c r="C61" s="9" t="s">
        <v>83</v>
      </c>
      <c r="D61" s="9" t="s">
        <v>84</v>
      </c>
      <c r="E61" s="9" t="s">
        <v>74</v>
      </c>
      <c r="F61" s="9" t="s">
        <v>126</v>
      </c>
      <c r="G61" s="70">
        <v>30094</v>
      </c>
      <c r="H61" s="70">
        <v>13719.98</v>
      </c>
      <c r="I61" s="10">
        <f t="shared" si="0"/>
        <v>0.45590416694357677</v>
      </c>
    </row>
    <row r="62" spans="1:9" ht="52.8">
      <c r="A62" s="86" t="s">
        <v>14</v>
      </c>
      <c r="B62" s="9" t="s">
        <v>64</v>
      </c>
      <c r="C62" s="9" t="s">
        <v>83</v>
      </c>
      <c r="D62" s="9" t="s">
        <v>84</v>
      </c>
      <c r="E62" s="9" t="s">
        <v>75</v>
      </c>
      <c r="F62" s="9"/>
      <c r="G62" s="72">
        <v>9088</v>
      </c>
      <c r="H62" s="72">
        <f>H63</f>
        <v>4143.41</v>
      </c>
      <c r="I62" s="10">
        <f t="shared" si="0"/>
        <v>0.45592099471830982</v>
      </c>
    </row>
    <row r="63" spans="1:9" ht="92.4">
      <c r="A63" s="86" t="s">
        <v>6</v>
      </c>
      <c r="B63" s="9" t="s">
        <v>64</v>
      </c>
      <c r="C63" s="9" t="s">
        <v>83</v>
      </c>
      <c r="D63" s="9" t="s">
        <v>84</v>
      </c>
      <c r="E63" s="9" t="s">
        <v>75</v>
      </c>
      <c r="F63" s="9" t="s">
        <v>126</v>
      </c>
      <c r="G63" s="70">
        <v>9088</v>
      </c>
      <c r="H63" s="70">
        <v>4143.41</v>
      </c>
      <c r="I63" s="10">
        <f t="shared" si="0"/>
        <v>0.45592099471830982</v>
      </c>
    </row>
    <row r="64" spans="1:9">
      <c r="A64" s="86" t="s">
        <v>9</v>
      </c>
      <c r="B64" s="9" t="s">
        <v>64</v>
      </c>
      <c r="C64" s="9" t="s">
        <v>83</v>
      </c>
      <c r="D64" s="9" t="s">
        <v>84</v>
      </c>
      <c r="E64" s="9" t="s">
        <v>70</v>
      </c>
      <c r="F64" s="9"/>
      <c r="G64" s="72">
        <v>5666</v>
      </c>
      <c r="H64" s="72">
        <v>5000</v>
      </c>
      <c r="I64" s="10">
        <f t="shared" si="0"/>
        <v>0.88245675961877867</v>
      </c>
    </row>
    <row r="65" spans="1:9" ht="92.4">
      <c r="A65" s="86" t="s">
        <v>6</v>
      </c>
      <c r="B65" s="9" t="s">
        <v>64</v>
      </c>
      <c r="C65" s="9" t="s">
        <v>83</v>
      </c>
      <c r="D65" s="9" t="s">
        <v>84</v>
      </c>
      <c r="E65" s="9" t="s">
        <v>70</v>
      </c>
      <c r="F65" s="9" t="s">
        <v>126</v>
      </c>
      <c r="G65" s="11">
        <v>5666</v>
      </c>
      <c r="H65" s="11">
        <v>5000</v>
      </c>
      <c r="I65" s="10">
        <f t="shared" si="0"/>
        <v>0.88245675961877867</v>
      </c>
    </row>
    <row r="66" spans="1:9" ht="39.6">
      <c r="A66" s="4" t="s">
        <v>139</v>
      </c>
      <c r="B66" s="21" t="s">
        <v>64</v>
      </c>
      <c r="C66" s="21" t="s">
        <v>85</v>
      </c>
      <c r="D66" s="21"/>
      <c r="E66" s="21"/>
      <c r="F66" s="21"/>
      <c r="G66" s="22">
        <f>G67</f>
        <v>611065.74</v>
      </c>
      <c r="H66" s="22">
        <f>H67</f>
        <v>326982.08999999997</v>
      </c>
      <c r="I66" s="23">
        <f t="shared" si="0"/>
        <v>0.53510132968672075</v>
      </c>
    </row>
    <row r="67" spans="1:9">
      <c r="A67" s="86" t="s">
        <v>24</v>
      </c>
      <c r="B67" s="9" t="s">
        <v>64</v>
      </c>
      <c r="C67" s="9" t="s">
        <v>85</v>
      </c>
      <c r="D67" s="9"/>
      <c r="E67" s="9"/>
      <c r="F67" s="9"/>
      <c r="G67" s="72">
        <f>G68:H68+G71</f>
        <v>611065.74</v>
      </c>
      <c r="H67" s="72">
        <f>H68+H71</f>
        <v>326982.08999999997</v>
      </c>
      <c r="I67" s="10">
        <f t="shared" si="0"/>
        <v>0.53510132968672075</v>
      </c>
    </row>
    <row r="68" spans="1:9" ht="26.4">
      <c r="A68" s="86" t="s">
        <v>25</v>
      </c>
      <c r="B68" s="9" t="s">
        <v>64</v>
      </c>
      <c r="C68" s="9" t="s">
        <v>85</v>
      </c>
      <c r="D68" s="9" t="s">
        <v>86</v>
      </c>
      <c r="E68" s="9"/>
      <c r="F68" s="9"/>
      <c r="G68" s="72">
        <f>G69</f>
        <v>210000</v>
      </c>
      <c r="H68" s="72">
        <f>H69</f>
        <v>108704.65</v>
      </c>
      <c r="I68" s="10">
        <f t="shared" si="0"/>
        <v>0.51764119047619039</v>
      </c>
    </row>
    <row r="69" spans="1:9">
      <c r="A69" s="86" t="s">
        <v>9</v>
      </c>
      <c r="B69" s="9" t="s">
        <v>64</v>
      </c>
      <c r="C69" s="9" t="s">
        <v>85</v>
      </c>
      <c r="D69" s="9" t="s">
        <v>86</v>
      </c>
      <c r="E69" s="9" t="s">
        <v>70</v>
      </c>
      <c r="F69" s="9"/>
      <c r="G69" s="72">
        <f>G70</f>
        <v>210000</v>
      </c>
      <c r="H69" s="72">
        <f>+H70</f>
        <v>108704.65</v>
      </c>
      <c r="I69" s="10">
        <f t="shared" si="0"/>
        <v>0.51764119047619039</v>
      </c>
    </row>
    <row r="70" spans="1:9">
      <c r="A70" s="86" t="s">
        <v>6</v>
      </c>
      <c r="B70" s="9" t="s">
        <v>64</v>
      </c>
      <c r="C70" s="9" t="s">
        <v>85</v>
      </c>
      <c r="D70" s="9" t="s">
        <v>86</v>
      </c>
      <c r="E70" s="9" t="s">
        <v>70</v>
      </c>
      <c r="F70" s="9" t="s">
        <v>123</v>
      </c>
      <c r="G70" s="70">
        <v>210000</v>
      </c>
      <c r="H70" s="70">
        <v>108704.65</v>
      </c>
      <c r="I70" s="10">
        <f t="shared" si="0"/>
        <v>0.51764119047619039</v>
      </c>
    </row>
    <row r="71" spans="1:9">
      <c r="A71" s="86" t="s">
        <v>26</v>
      </c>
      <c r="B71" s="9" t="s">
        <v>64</v>
      </c>
      <c r="C71" s="9" t="s">
        <v>85</v>
      </c>
      <c r="D71" s="9" t="s">
        <v>87</v>
      </c>
      <c r="E71" s="9"/>
      <c r="F71" s="9"/>
      <c r="G71" s="72">
        <f>G72</f>
        <v>401065.74</v>
      </c>
      <c r="H71" s="72">
        <f>H72</f>
        <v>218277.44</v>
      </c>
      <c r="I71" s="10">
        <f t="shared" si="0"/>
        <v>0.54424354471164749</v>
      </c>
    </row>
    <row r="72" spans="1:9">
      <c r="A72" s="86" t="s">
        <v>9</v>
      </c>
      <c r="B72" s="9" t="s">
        <v>64</v>
      </c>
      <c r="C72" s="9" t="s">
        <v>85</v>
      </c>
      <c r="D72" s="9" t="s">
        <v>87</v>
      </c>
      <c r="E72" s="9" t="s">
        <v>70</v>
      </c>
      <c r="F72" s="9"/>
      <c r="G72" s="72">
        <f>G73+G74</f>
        <v>401065.74</v>
      </c>
      <c r="H72" s="72">
        <f>H73+H74</f>
        <v>218277.44</v>
      </c>
      <c r="I72" s="10">
        <f t="shared" si="0"/>
        <v>0.54424354471164749</v>
      </c>
    </row>
    <row r="73" spans="1:9">
      <c r="A73" s="86" t="s">
        <v>6</v>
      </c>
      <c r="B73" s="9" t="s">
        <v>64</v>
      </c>
      <c r="C73" s="9" t="s">
        <v>85</v>
      </c>
      <c r="D73" s="9" t="s">
        <v>87</v>
      </c>
      <c r="E73" s="9" t="s">
        <v>70</v>
      </c>
      <c r="F73" s="9" t="s">
        <v>123</v>
      </c>
      <c r="G73" s="11">
        <v>385350.74</v>
      </c>
      <c r="H73" s="11">
        <v>209897.44</v>
      </c>
      <c r="I73" s="10">
        <f t="shared" si="0"/>
        <v>0.54469193441797981</v>
      </c>
    </row>
    <row r="74" spans="1:9">
      <c r="A74" s="86" t="s">
        <v>6</v>
      </c>
      <c r="B74" s="9" t="s">
        <v>64</v>
      </c>
      <c r="C74" s="9" t="s">
        <v>85</v>
      </c>
      <c r="D74" s="9" t="s">
        <v>87</v>
      </c>
      <c r="E74" s="9" t="s">
        <v>70</v>
      </c>
      <c r="F74" s="9" t="s">
        <v>125</v>
      </c>
      <c r="G74" s="11">
        <v>15715</v>
      </c>
      <c r="H74" s="11">
        <v>8380</v>
      </c>
      <c r="I74" s="10">
        <f t="shared" si="0"/>
        <v>0.53324848870505881</v>
      </c>
    </row>
    <row r="75" spans="1:9">
      <c r="A75" s="5" t="s">
        <v>140</v>
      </c>
      <c r="B75" s="21" t="s">
        <v>64</v>
      </c>
      <c r="C75" s="21" t="s">
        <v>88</v>
      </c>
      <c r="D75" s="21"/>
      <c r="E75" s="21"/>
      <c r="F75" s="21"/>
      <c r="G75" s="22">
        <f>G76</f>
        <v>1842472.78</v>
      </c>
      <c r="H75" s="22">
        <f>H76</f>
        <v>576000</v>
      </c>
      <c r="I75" s="23">
        <f t="shared" ref="I75:I143" si="1">H75/G75</f>
        <v>0.31262334307050116</v>
      </c>
    </row>
    <row r="76" spans="1:9">
      <c r="A76" s="86" t="s">
        <v>27</v>
      </c>
      <c r="B76" s="9" t="s">
        <v>64</v>
      </c>
      <c r="C76" s="9" t="s">
        <v>88</v>
      </c>
      <c r="D76" s="9"/>
      <c r="E76" s="9"/>
      <c r="F76" s="9"/>
      <c r="G76" s="72">
        <f>G77+G80+G83</f>
        <v>1842472.78</v>
      </c>
      <c r="H76" s="72">
        <f>H77+H80+H83</f>
        <v>576000</v>
      </c>
      <c r="I76" s="10">
        <f t="shared" si="1"/>
        <v>0.31262334307050116</v>
      </c>
    </row>
    <row r="77" spans="1:9" ht="39.6">
      <c r="A77" s="86" t="s">
        <v>28</v>
      </c>
      <c r="B77" s="9" t="s">
        <v>64</v>
      </c>
      <c r="C77" s="9" t="s">
        <v>88</v>
      </c>
      <c r="D77" s="9" t="s">
        <v>89</v>
      </c>
      <c r="E77" s="9"/>
      <c r="F77" s="9"/>
      <c r="G77" s="72">
        <v>500000</v>
      </c>
      <c r="H77" s="72">
        <f>H78</f>
        <v>400000</v>
      </c>
      <c r="I77" s="10">
        <f t="shared" si="1"/>
        <v>0.8</v>
      </c>
    </row>
    <row r="78" spans="1:9">
      <c r="A78" s="86" t="s">
        <v>9</v>
      </c>
      <c r="B78" s="9" t="s">
        <v>64</v>
      </c>
      <c r="C78" s="9" t="s">
        <v>88</v>
      </c>
      <c r="D78" s="9" t="s">
        <v>89</v>
      </c>
      <c r="E78" s="9" t="s">
        <v>70</v>
      </c>
      <c r="F78" s="9"/>
      <c r="G78" s="72">
        <v>500000</v>
      </c>
      <c r="H78" s="72">
        <f>H79</f>
        <v>400000</v>
      </c>
      <c r="I78" s="10">
        <f t="shared" si="1"/>
        <v>0.8</v>
      </c>
    </row>
    <row r="79" spans="1:9">
      <c r="A79" s="86" t="s">
        <v>6</v>
      </c>
      <c r="B79" s="9" t="s">
        <v>64</v>
      </c>
      <c r="C79" s="9" t="s">
        <v>88</v>
      </c>
      <c r="D79" s="9" t="s">
        <v>89</v>
      </c>
      <c r="E79" s="9" t="s">
        <v>70</v>
      </c>
      <c r="F79" s="9" t="s">
        <v>127</v>
      </c>
      <c r="G79" s="70">
        <v>500000</v>
      </c>
      <c r="H79" s="70">
        <v>400000</v>
      </c>
      <c r="I79" s="10">
        <f t="shared" si="1"/>
        <v>0.8</v>
      </c>
    </row>
    <row r="80" spans="1:9" ht="39.6">
      <c r="A80" s="86" t="s">
        <v>29</v>
      </c>
      <c r="B80" s="9" t="s">
        <v>64</v>
      </c>
      <c r="C80" s="9" t="s">
        <v>88</v>
      </c>
      <c r="D80" s="9" t="s">
        <v>90</v>
      </c>
      <c r="E80" s="9"/>
      <c r="F80" s="9"/>
      <c r="G80" s="72">
        <f>G81</f>
        <v>148250</v>
      </c>
      <c r="H80" s="72">
        <f>H81</f>
        <v>148250</v>
      </c>
      <c r="I80" s="10">
        <f t="shared" si="1"/>
        <v>1</v>
      </c>
    </row>
    <row r="81" spans="1:9">
      <c r="A81" s="86" t="s">
        <v>9</v>
      </c>
      <c r="B81" s="9" t="s">
        <v>64</v>
      </c>
      <c r="C81" s="9" t="s">
        <v>88</v>
      </c>
      <c r="D81" s="9" t="s">
        <v>90</v>
      </c>
      <c r="E81" s="9" t="s">
        <v>70</v>
      </c>
      <c r="F81" s="9"/>
      <c r="G81" s="72">
        <f>G82</f>
        <v>148250</v>
      </c>
      <c r="H81" s="72">
        <f>H82</f>
        <v>148250</v>
      </c>
      <c r="I81" s="10">
        <f t="shared" si="1"/>
        <v>1</v>
      </c>
    </row>
    <row r="82" spans="1:9">
      <c r="A82" s="86" t="s">
        <v>6</v>
      </c>
      <c r="B82" s="9" t="s">
        <v>64</v>
      </c>
      <c r="C82" s="9" t="s">
        <v>88</v>
      </c>
      <c r="D82" s="9" t="s">
        <v>90</v>
      </c>
      <c r="E82" s="9" t="s">
        <v>70</v>
      </c>
      <c r="F82" s="9" t="s">
        <v>127</v>
      </c>
      <c r="G82" s="70">
        <v>148250</v>
      </c>
      <c r="H82" s="70">
        <v>148250</v>
      </c>
      <c r="I82" s="10">
        <f t="shared" si="1"/>
        <v>1</v>
      </c>
    </row>
    <row r="83" spans="1:9" ht="39.6">
      <c r="A83" s="86" t="s">
        <v>30</v>
      </c>
      <c r="B83" s="9" t="s">
        <v>64</v>
      </c>
      <c r="C83" s="9" t="s">
        <v>88</v>
      </c>
      <c r="D83" s="9" t="s">
        <v>91</v>
      </c>
      <c r="E83" s="9"/>
      <c r="F83" s="9"/>
      <c r="G83" s="72">
        <f>G84</f>
        <v>1194222.78</v>
      </c>
      <c r="H83" s="72">
        <f>H84</f>
        <v>27750</v>
      </c>
      <c r="I83" s="10">
        <f t="shared" si="1"/>
        <v>2.3236870427140906E-2</v>
      </c>
    </row>
    <row r="84" spans="1:9">
      <c r="A84" s="86" t="s">
        <v>9</v>
      </c>
      <c r="B84" s="9" t="s">
        <v>64</v>
      </c>
      <c r="C84" s="9" t="s">
        <v>88</v>
      </c>
      <c r="D84" s="9" t="s">
        <v>91</v>
      </c>
      <c r="E84" s="9" t="s">
        <v>70</v>
      </c>
      <c r="F84" s="9"/>
      <c r="G84" s="72">
        <f>G85</f>
        <v>1194222.78</v>
      </c>
      <c r="H84" s="72">
        <f>H85</f>
        <v>27750</v>
      </c>
      <c r="I84" s="10">
        <f t="shared" si="1"/>
        <v>2.3236870427140906E-2</v>
      </c>
    </row>
    <row r="85" spans="1:9">
      <c r="A85" s="86" t="s">
        <v>6</v>
      </c>
      <c r="B85" s="9" t="s">
        <v>64</v>
      </c>
      <c r="C85" s="9" t="s">
        <v>88</v>
      </c>
      <c r="D85" s="9" t="s">
        <v>91</v>
      </c>
      <c r="E85" s="9" t="s">
        <v>70</v>
      </c>
      <c r="F85" s="9" t="s">
        <v>127</v>
      </c>
      <c r="G85" s="11">
        <v>1194222.78</v>
      </c>
      <c r="H85" s="11">
        <v>27750</v>
      </c>
      <c r="I85" s="10">
        <f t="shared" si="1"/>
        <v>2.3236870427140906E-2</v>
      </c>
    </row>
    <row r="86" spans="1:9" ht="26.4">
      <c r="A86" s="21" t="s">
        <v>31</v>
      </c>
      <c r="B86" s="21" t="s">
        <v>64</v>
      </c>
      <c r="C86" s="21" t="s">
        <v>92</v>
      </c>
      <c r="D86" s="21"/>
      <c r="E86" s="21"/>
      <c r="F86" s="21"/>
      <c r="G86" s="24">
        <v>230000</v>
      </c>
      <c r="H86" s="24">
        <f>H87+H90</f>
        <v>230000</v>
      </c>
      <c r="I86" s="23">
        <f t="shared" si="1"/>
        <v>1</v>
      </c>
    </row>
    <row r="87" spans="1:9" ht="39.6">
      <c r="A87" s="86" t="s">
        <v>32</v>
      </c>
      <c r="B87" s="9" t="s">
        <v>64</v>
      </c>
      <c r="C87" s="9" t="s">
        <v>92</v>
      </c>
      <c r="D87" s="9" t="s">
        <v>93</v>
      </c>
      <c r="E87" s="9"/>
      <c r="F87" s="9"/>
      <c r="G87" s="72">
        <v>80000</v>
      </c>
      <c r="H87" s="72">
        <f>H88</f>
        <v>80000</v>
      </c>
      <c r="I87" s="10">
        <f t="shared" si="1"/>
        <v>1</v>
      </c>
    </row>
    <row r="88" spans="1:9">
      <c r="A88" s="86" t="s">
        <v>9</v>
      </c>
      <c r="B88" s="9" t="s">
        <v>64</v>
      </c>
      <c r="C88" s="9" t="s">
        <v>92</v>
      </c>
      <c r="D88" s="9" t="s">
        <v>93</v>
      </c>
      <c r="E88" s="9" t="s">
        <v>70</v>
      </c>
      <c r="F88" s="9"/>
      <c r="G88" s="72">
        <v>80000</v>
      </c>
      <c r="H88" s="72">
        <f>H89</f>
        <v>80000</v>
      </c>
      <c r="I88" s="10">
        <f t="shared" si="1"/>
        <v>1</v>
      </c>
    </row>
    <row r="89" spans="1:9">
      <c r="A89" s="86" t="s">
        <v>6</v>
      </c>
      <c r="B89" s="9" t="s">
        <v>64</v>
      </c>
      <c r="C89" s="9" t="s">
        <v>92</v>
      </c>
      <c r="D89" s="9" t="s">
        <v>93</v>
      </c>
      <c r="E89" s="9" t="s">
        <v>70</v>
      </c>
      <c r="F89" s="9" t="s">
        <v>127</v>
      </c>
      <c r="G89" s="11">
        <v>80000</v>
      </c>
      <c r="H89" s="11">
        <v>80000</v>
      </c>
      <c r="I89" s="10">
        <f t="shared" si="1"/>
        <v>1</v>
      </c>
    </row>
    <row r="90" spans="1:9" ht="26.4">
      <c r="A90" s="86" t="s">
        <v>33</v>
      </c>
      <c r="B90" s="9" t="s">
        <v>64</v>
      </c>
      <c r="C90" s="9" t="s">
        <v>92</v>
      </c>
      <c r="D90" s="9" t="s">
        <v>94</v>
      </c>
      <c r="E90" s="9"/>
      <c r="F90" s="9"/>
      <c r="G90" s="72">
        <v>150000</v>
      </c>
      <c r="H90" s="72">
        <f>H91</f>
        <v>150000</v>
      </c>
      <c r="I90" s="10">
        <f t="shared" si="1"/>
        <v>1</v>
      </c>
    </row>
    <row r="91" spans="1:9">
      <c r="A91" s="86" t="s">
        <v>9</v>
      </c>
      <c r="B91" s="9" t="s">
        <v>64</v>
      </c>
      <c r="C91" s="9" t="s">
        <v>92</v>
      </c>
      <c r="D91" s="9" t="s">
        <v>94</v>
      </c>
      <c r="E91" s="9" t="s">
        <v>70</v>
      </c>
      <c r="F91" s="9"/>
      <c r="G91" s="72">
        <v>150000</v>
      </c>
      <c r="H91" s="72">
        <f>H92</f>
        <v>150000</v>
      </c>
      <c r="I91" s="10">
        <f t="shared" si="1"/>
        <v>1</v>
      </c>
    </row>
    <row r="92" spans="1:9">
      <c r="A92" s="86" t="s">
        <v>6</v>
      </c>
      <c r="B92" s="9" t="s">
        <v>64</v>
      </c>
      <c r="C92" s="9" t="s">
        <v>92</v>
      </c>
      <c r="D92" s="9" t="s">
        <v>94</v>
      </c>
      <c r="E92" s="9" t="s">
        <v>70</v>
      </c>
      <c r="F92" s="9" t="s">
        <v>127</v>
      </c>
      <c r="G92" s="70">
        <v>150000</v>
      </c>
      <c r="H92" s="70">
        <v>150000</v>
      </c>
      <c r="I92" s="10">
        <f t="shared" si="1"/>
        <v>1</v>
      </c>
    </row>
    <row r="93" spans="1:9">
      <c r="A93" s="21" t="s">
        <v>34</v>
      </c>
      <c r="B93" s="21" t="s">
        <v>64</v>
      </c>
      <c r="C93" s="21" t="s">
        <v>95</v>
      </c>
      <c r="D93" s="21"/>
      <c r="E93" s="21"/>
      <c r="F93" s="21"/>
      <c r="G93" s="24">
        <v>60000</v>
      </c>
      <c r="H93" s="24">
        <v>706.32</v>
      </c>
      <c r="I93" s="23">
        <f t="shared" si="1"/>
        <v>1.1772000000000001E-2</v>
      </c>
    </row>
    <row r="94" spans="1:9" ht="39.6">
      <c r="A94" s="86" t="s">
        <v>35</v>
      </c>
      <c r="B94" s="9" t="s">
        <v>64</v>
      </c>
      <c r="C94" s="9" t="s">
        <v>95</v>
      </c>
      <c r="D94" s="9" t="s">
        <v>96</v>
      </c>
      <c r="E94" s="9"/>
      <c r="F94" s="9"/>
      <c r="G94" s="72">
        <v>50000</v>
      </c>
      <c r="H94" s="72">
        <v>0</v>
      </c>
      <c r="I94" s="10">
        <f t="shared" si="1"/>
        <v>0</v>
      </c>
    </row>
    <row r="95" spans="1:9">
      <c r="A95" s="86" t="s">
        <v>9</v>
      </c>
      <c r="B95" s="9" t="s">
        <v>64</v>
      </c>
      <c r="C95" s="9" t="s">
        <v>95</v>
      </c>
      <c r="D95" s="9" t="s">
        <v>96</v>
      </c>
      <c r="E95" s="9" t="s">
        <v>70</v>
      </c>
      <c r="F95" s="9"/>
      <c r="G95" s="72">
        <v>50000</v>
      </c>
      <c r="H95" s="72">
        <v>0</v>
      </c>
      <c r="I95" s="10">
        <f t="shared" si="1"/>
        <v>0</v>
      </c>
    </row>
    <row r="96" spans="1:9">
      <c r="A96" s="86" t="s">
        <v>6</v>
      </c>
      <c r="B96" s="9" t="s">
        <v>64</v>
      </c>
      <c r="C96" s="9" t="s">
        <v>95</v>
      </c>
      <c r="D96" s="9" t="s">
        <v>96</v>
      </c>
      <c r="E96" s="9" t="s">
        <v>70</v>
      </c>
      <c r="F96" s="9" t="s">
        <v>127</v>
      </c>
      <c r="G96" s="70">
        <v>50000</v>
      </c>
      <c r="H96" s="70">
        <v>0</v>
      </c>
      <c r="I96" s="10">
        <f t="shared" si="1"/>
        <v>0</v>
      </c>
    </row>
    <row r="97" spans="1:11" ht="26.4">
      <c r="A97" s="86" t="s">
        <v>36</v>
      </c>
      <c r="B97" s="9" t="s">
        <v>64</v>
      </c>
      <c r="C97" s="9" t="s">
        <v>95</v>
      </c>
      <c r="D97" s="9" t="s">
        <v>97</v>
      </c>
      <c r="E97" s="9"/>
      <c r="F97" s="9"/>
      <c r="G97" s="72">
        <v>10000</v>
      </c>
      <c r="H97" s="72">
        <v>706.32</v>
      </c>
      <c r="I97" s="10">
        <f t="shared" si="1"/>
        <v>7.0632E-2</v>
      </c>
    </row>
    <row r="98" spans="1:11">
      <c r="A98" s="86" t="s">
        <v>9</v>
      </c>
      <c r="B98" s="9" t="s">
        <v>64</v>
      </c>
      <c r="C98" s="9" t="s">
        <v>95</v>
      </c>
      <c r="D98" s="9" t="s">
        <v>97</v>
      </c>
      <c r="E98" s="9" t="s">
        <v>70</v>
      </c>
      <c r="F98" s="9"/>
      <c r="G98" s="72">
        <v>10000</v>
      </c>
      <c r="H98" s="72">
        <v>706.32</v>
      </c>
      <c r="I98" s="10">
        <f t="shared" si="1"/>
        <v>7.0632E-2</v>
      </c>
    </row>
    <row r="99" spans="1:11">
      <c r="A99" s="86" t="s">
        <v>6</v>
      </c>
      <c r="B99" s="9" t="s">
        <v>64</v>
      </c>
      <c r="C99" s="9" t="s">
        <v>95</v>
      </c>
      <c r="D99" s="9" t="s">
        <v>97</v>
      </c>
      <c r="E99" s="9" t="s">
        <v>70</v>
      </c>
      <c r="F99" s="9" t="s">
        <v>123</v>
      </c>
      <c r="G99" s="11">
        <v>10000</v>
      </c>
      <c r="H99" s="11">
        <v>706.32</v>
      </c>
      <c r="I99" s="10">
        <f t="shared" si="1"/>
        <v>7.0632E-2</v>
      </c>
    </row>
    <row r="100" spans="1:11">
      <c r="A100" s="21" t="s">
        <v>142</v>
      </c>
      <c r="B100" s="21" t="s">
        <v>64</v>
      </c>
      <c r="C100" s="21" t="s">
        <v>98</v>
      </c>
      <c r="D100" s="21"/>
      <c r="E100" s="21"/>
      <c r="F100" s="21"/>
      <c r="G100" s="24">
        <f>G101+G104+G107+G110+G134</f>
        <v>4528302.7300000004</v>
      </c>
      <c r="H100" s="24">
        <f>H110+H104+H107+H134</f>
        <v>976433.03</v>
      </c>
      <c r="I100" s="23">
        <f t="shared" si="1"/>
        <v>0.21562892063976472</v>
      </c>
    </row>
    <row r="101" spans="1:11" ht="39.6">
      <c r="A101" s="86" t="s">
        <v>37</v>
      </c>
      <c r="B101" s="9" t="s">
        <v>64</v>
      </c>
      <c r="C101" s="9" t="s">
        <v>98</v>
      </c>
      <c r="D101" s="9" t="s">
        <v>99</v>
      </c>
      <c r="E101" s="9"/>
      <c r="F101" s="9"/>
      <c r="G101" s="72">
        <v>500000</v>
      </c>
      <c r="H101" s="72">
        <v>0</v>
      </c>
      <c r="I101" s="10">
        <f t="shared" si="1"/>
        <v>0</v>
      </c>
    </row>
    <row r="102" spans="1:11">
      <c r="A102" s="86" t="s">
        <v>9</v>
      </c>
      <c r="B102" s="9" t="s">
        <v>64</v>
      </c>
      <c r="C102" s="9" t="s">
        <v>98</v>
      </c>
      <c r="D102" s="9" t="s">
        <v>99</v>
      </c>
      <c r="E102" s="9" t="s">
        <v>70</v>
      </c>
      <c r="F102" s="9"/>
      <c r="G102" s="72">
        <v>500000</v>
      </c>
      <c r="H102" s="72">
        <v>0</v>
      </c>
      <c r="I102" s="10">
        <f t="shared" si="1"/>
        <v>0</v>
      </c>
    </row>
    <row r="103" spans="1:11">
      <c r="A103" s="86" t="s">
        <v>6</v>
      </c>
      <c r="B103" s="9" t="s">
        <v>64</v>
      </c>
      <c r="C103" s="9" t="s">
        <v>98</v>
      </c>
      <c r="D103" s="9" t="s">
        <v>99</v>
      </c>
      <c r="E103" s="9" t="s">
        <v>70</v>
      </c>
      <c r="F103" s="9" t="s">
        <v>127</v>
      </c>
      <c r="G103" s="70">
        <v>500000</v>
      </c>
      <c r="H103" s="70">
        <v>0</v>
      </c>
      <c r="I103" s="10">
        <f t="shared" si="1"/>
        <v>0</v>
      </c>
    </row>
    <row r="104" spans="1:11" ht="52.8">
      <c r="A104" s="86" t="s">
        <v>38</v>
      </c>
      <c r="B104" s="9" t="s">
        <v>64</v>
      </c>
      <c r="C104" s="9" t="s">
        <v>98</v>
      </c>
      <c r="D104" s="9" t="s">
        <v>100</v>
      </c>
      <c r="E104" s="9"/>
      <c r="F104" s="9"/>
      <c r="G104" s="72">
        <v>180000</v>
      </c>
      <c r="H104" s="72">
        <f>H105</f>
        <v>71100</v>
      </c>
      <c r="I104" s="10">
        <f t="shared" si="1"/>
        <v>0.39500000000000002</v>
      </c>
    </row>
    <row r="105" spans="1:11">
      <c r="A105" s="86" t="s">
        <v>9</v>
      </c>
      <c r="B105" s="9" t="s">
        <v>64</v>
      </c>
      <c r="C105" s="9" t="s">
        <v>98</v>
      </c>
      <c r="D105" s="9" t="s">
        <v>100</v>
      </c>
      <c r="E105" s="9" t="s">
        <v>70</v>
      </c>
      <c r="F105" s="9"/>
      <c r="G105" s="72">
        <v>180000</v>
      </c>
      <c r="H105" s="72">
        <f>H106</f>
        <v>71100</v>
      </c>
      <c r="I105" s="10">
        <f t="shared" si="1"/>
        <v>0.39500000000000002</v>
      </c>
    </row>
    <row r="106" spans="1:11">
      <c r="A106" s="86" t="s">
        <v>6</v>
      </c>
      <c r="B106" s="9" t="s">
        <v>64</v>
      </c>
      <c r="C106" s="9" t="s">
        <v>98</v>
      </c>
      <c r="D106" s="9" t="s">
        <v>100</v>
      </c>
      <c r="E106" s="9" t="s">
        <v>70</v>
      </c>
      <c r="F106" s="9" t="s">
        <v>127</v>
      </c>
      <c r="G106" s="70">
        <v>180000</v>
      </c>
      <c r="H106" s="70">
        <v>71100</v>
      </c>
      <c r="I106" s="10">
        <f t="shared" si="1"/>
        <v>0.39500000000000002</v>
      </c>
    </row>
    <row r="107" spans="1:11" ht="39.6">
      <c r="A107" s="86" t="s">
        <v>39</v>
      </c>
      <c r="B107" s="9" t="s">
        <v>64</v>
      </c>
      <c r="C107" s="9" t="s">
        <v>98</v>
      </c>
      <c r="D107" s="9" t="s">
        <v>101</v>
      </c>
      <c r="E107" s="9"/>
      <c r="F107" s="9"/>
      <c r="G107" s="72">
        <v>180000</v>
      </c>
      <c r="H107" s="72">
        <f>H108</f>
        <v>4998</v>
      </c>
      <c r="I107" s="10">
        <f t="shared" si="1"/>
        <v>2.7766666666666665E-2</v>
      </c>
    </row>
    <row r="108" spans="1:11">
      <c r="A108" s="86" t="s">
        <v>9</v>
      </c>
      <c r="B108" s="9" t="s">
        <v>64</v>
      </c>
      <c r="C108" s="9" t="s">
        <v>98</v>
      </c>
      <c r="D108" s="9" t="s">
        <v>101</v>
      </c>
      <c r="E108" s="9" t="s">
        <v>70</v>
      </c>
      <c r="F108" s="9"/>
      <c r="G108" s="72">
        <v>180000</v>
      </c>
      <c r="H108" s="72">
        <f>H109</f>
        <v>4998</v>
      </c>
      <c r="I108" s="10">
        <f t="shared" si="1"/>
        <v>2.7766666666666665E-2</v>
      </c>
    </row>
    <row r="109" spans="1:11">
      <c r="A109" s="86" t="s">
        <v>6</v>
      </c>
      <c r="B109" s="9" t="s">
        <v>64</v>
      </c>
      <c r="C109" s="9" t="s">
        <v>98</v>
      </c>
      <c r="D109" s="9" t="s">
        <v>101</v>
      </c>
      <c r="E109" s="9" t="s">
        <v>70</v>
      </c>
      <c r="F109" s="9" t="s">
        <v>127</v>
      </c>
      <c r="G109" s="11">
        <v>180000</v>
      </c>
      <c r="H109" s="11">
        <v>4998</v>
      </c>
      <c r="I109" s="10">
        <f t="shared" si="1"/>
        <v>2.7766666666666665E-2</v>
      </c>
    </row>
    <row r="110" spans="1:11" ht="26.4">
      <c r="A110" s="63" t="s">
        <v>141</v>
      </c>
      <c r="B110" s="64" t="s">
        <v>64</v>
      </c>
      <c r="C110" s="64" t="s">
        <v>98</v>
      </c>
      <c r="D110" s="15"/>
      <c r="E110" s="15"/>
      <c r="F110" s="15"/>
      <c r="G110" s="65">
        <f>G111+G116+G119+G122+G125+G127+G131</f>
        <v>1550111.23</v>
      </c>
      <c r="H110" s="65">
        <f>H111+H116+H119+H122+H125+H128+H131</f>
        <v>900335.03</v>
      </c>
      <c r="I110" s="16">
        <f t="shared" si="1"/>
        <v>0.58081962931137532</v>
      </c>
      <c r="K110">
        <v>851000</v>
      </c>
    </row>
    <row r="111" spans="1:11" ht="26.4">
      <c r="A111" s="86" t="s">
        <v>40</v>
      </c>
      <c r="B111" s="9" t="s">
        <v>64</v>
      </c>
      <c r="C111" s="9" t="s">
        <v>98</v>
      </c>
      <c r="D111" s="9" t="s">
        <v>102</v>
      </c>
      <c r="E111" s="9"/>
      <c r="F111" s="9"/>
      <c r="G111" s="72">
        <v>401000</v>
      </c>
      <c r="H111" s="72">
        <f>H112+H114</f>
        <v>306126.99</v>
      </c>
      <c r="I111" s="10">
        <f t="shared" si="1"/>
        <v>0.76340895261845387</v>
      </c>
    </row>
    <row r="112" spans="1:11">
      <c r="A112" s="86" t="s">
        <v>10</v>
      </c>
      <c r="B112" s="9" t="s">
        <v>64</v>
      </c>
      <c r="C112" s="9" t="s">
        <v>98</v>
      </c>
      <c r="D112" s="9" t="s">
        <v>102</v>
      </c>
      <c r="E112" s="9" t="s">
        <v>71</v>
      </c>
      <c r="F112" s="9"/>
      <c r="G112" s="72">
        <v>400000</v>
      </c>
      <c r="H112" s="72">
        <f>H113</f>
        <v>305449.08</v>
      </c>
      <c r="I112" s="10">
        <f t="shared" si="1"/>
        <v>0.76362269999999999</v>
      </c>
    </row>
    <row r="113" spans="1:9">
      <c r="A113" s="86" t="s">
        <v>6</v>
      </c>
      <c r="B113" s="9" t="s">
        <v>64</v>
      </c>
      <c r="C113" s="9" t="s">
        <v>98</v>
      </c>
      <c r="D113" s="9" t="s">
        <v>102</v>
      </c>
      <c r="E113" s="9" t="s">
        <v>71</v>
      </c>
      <c r="F113" s="9" t="s">
        <v>123</v>
      </c>
      <c r="G113" s="70">
        <v>400000</v>
      </c>
      <c r="H113" s="70">
        <v>305449.08</v>
      </c>
      <c r="I113" s="10">
        <f t="shared" si="1"/>
        <v>0.76362269999999999</v>
      </c>
    </row>
    <row r="114" spans="1:9">
      <c r="A114" s="86" t="s">
        <v>11</v>
      </c>
      <c r="B114" s="9" t="s">
        <v>64</v>
      </c>
      <c r="C114" s="9" t="s">
        <v>98</v>
      </c>
      <c r="D114" s="9" t="s">
        <v>102</v>
      </c>
      <c r="E114" s="9" t="s">
        <v>72</v>
      </c>
      <c r="F114" s="9"/>
      <c r="G114" s="72">
        <v>1000</v>
      </c>
      <c r="H114" s="72">
        <f>H115</f>
        <v>677.91</v>
      </c>
      <c r="I114" s="10">
        <f t="shared" si="1"/>
        <v>0.67791000000000001</v>
      </c>
    </row>
    <row r="115" spans="1:9">
      <c r="A115" s="86" t="s">
        <v>6</v>
      </c>
      <c r="B115" s="9" t="s">
        <v>64</v>
      </c>
      <c r="C115" s="9" t="s">
        <v>98</v>
      </c>
      <c r="D115" s="9" t="s">
        <v>102</v>
      </c>
      <c r="E115" s="9" t="s">
        <v>72</v>
      </c>
      <c r="F115" s="9" t="s">
        <v>123</v>
      </c>
      <c r="G115" s="70">
        <v>1000</v>
      </c>
      <c r="H115" s="70">
        <v>677.91</v>
      </c>
      <c r="I115" s="10">
        <f t="shared" si="1"/>
        <v>0.67791000000000001</v>
      </c>
    </row>
    <row r="116" spans="1:9">
      <c r="A116" s="86" t="s">
        <v>41</v>
      </c>
      <c r="B116" s="9" t="s">
        <v>64</v>
      </c>
      <c r="C116" s="9" t="s">
        <v>98</v>
      </c>
      <c r="D116" s="9" t="s">
        <v>103</v>
      </c>
      <c r="E116" s="9"/>
      <c r="F116" s="9"/>
      <c r="G116" s="72">
        <v>100000</v>
      </c>
      <c r="H116" s="72">
        <f>H117</f>
        <v>37198.699999999997</v>
      </c>
      <c r="I116" s="10">
        <f t="shared" si="1"/>
        <v>0.37198699999999996</v>
      </c>
    </row>
    <row r="117" spans="1:9">
      <c r="A117" s="86" t="s">
        <v>9</v>
      </c>
      <c r="B117" s="9" t="s">
        <v>64</v>
      </c>
      <c r="C117" s="9" t="s">
        <v>98</v>
      </c>
      <c r="D117" s="9" t="s">
        <v>103</v>
      </c>
      <c r="E117" s="9" t="s">
        <v>70</v>
      </c>
      <c r="F117" s="9"/>
      <c r="G117" s="72">
        <v>100000</v>
      </c>
      <c r="H117" s="72">
        <f>H118</f>
        <v>37198.699999999997</v>
      </c>
      <c r="I117" s="10">
        <f t="shared" si="1"/>
        <v>0.37198699999999996</v>
      </c>
    </row>
    <row r="118" spans="1:9">
      <c r="A118" s="86" t="s">
        <v>6</v>
      </c>
      <c r="B118" s="9" t="s">
        <v>64</v>
      </c>
      <c r="C118" s="9" t="s">
        <v>98</v>
      </c>
      <c r="D118" s="9" t="s">
        <v>103</v>
      </c>
      <c r="E118" s="9" t="s">
        <v>70</v>
      </c>
      <c r="F118" s="9" t="s">
        <v>123</v>
      </c>
      <c r="G118" s="70">
        <v>100000</v>
      </c>
      <c r="H118" s="70">
        <v>37198.699999999997</v>
      </c>
      <c r="I118" s="10">
        <f t="shared" si="1"/>
        <v>0.37198699999999996</v>
      </c>
    </row>
    <row r="119" spans="1:9" ht="26.4">
      <c r="A119" s="86" t="s">
        <v>42</v>
      </c>
      <c r="B119" s="9" t="s">
        <v>64</v>
      </c>
      <c r="C119" s="9" t="s">
        <v>98</v>
      </c>
      <c r="D119" s="9" t="s">
        <v>104</v>
      </c>
      <c r="E119" s="9"/>
      <c r="F119" s="9"/>
      <c r="G119" s="72">
        <f>G120</f>
        <v>699111.23</v>
      </c>
      <c r="H119" s="72">
        <f>H120</f>
        <v>375364.64</v>
      </c>
      <c r="I119" s="10">
        <f t="shared" si="1"/>
        <v>0.53691690805767778</v>
      </c>
    </row>
    <row r="120" spans="1:9">
      <c r="A120" s="86" t="s">
        <v>9</v>
      </c>
      <c r="B120" s="9" t="s">
        <v>64</v>
      </c>
      <c r="C120" s="9" t="s">
        <v>98</v>
      </c>
      <c r="D120" s="9" t="s">
        <v>104</v>
      </c>
      <c r="E120" s="9" t="s">
        <v>70</v>
      </c>
      <c r="F120" s="9"/>
      <c r="G120" s="72">
        <f>G121</f>
        <v>699111.23</v>
      </c>
      <c r="H120" s="72">
        <f>H121</f>
        <v>375364.64</v>
      </c>
      <c r="I120" s="10">
        <f t="shared" si="1"/>
        <v>0.53691690805767778</v>
      </c>
    </row>
    <row r="121" spans="1:9">
      <c r="A121" s="86" t="s">
        <v>6</v>
      </c>
      <c r="B121" s="9" t="s">
        <v>64</v>
      </c>
      <c r="C121" s="9" t="s">
        <v>98</v>
      </c>
      <c r="D121" s="9" t="s">
        <v>104</v>
      </c>
      <c r="E121" s="9" t="s">
        <v>70</v>
      </c>
      <c r="F121" s="9" t="s">
        <v>123</v>
      </c>
      <c r="G121" s="70">
        <v>699111.23</v>
      </c>
      <c r="H121" s="70">
        <v>375364.64</v>
      </c>
      <c r="I121" s="10">
        <f t="shared" si="1"/>
        <v>0.53691690805767778</v>
      </c>
    </row>
    <row r="122" spans="1:9">
      <c r="A122" s="86" t="s">
        <v>43</v>
      </c>
      <c r="B122" s="9" t="s">
        <v>64</v>
      </c>
      <c r="C122" s="9" t="s">
        <v>98</v>
      </c>
      <c r="D122" s="9" t="s">
        <v>105</v>
      </c>
      <c r="E122" s="9"/>
      <c r="F122" s="9"/>
      <c r="G122" s="72">
        <f>G123</f>
        <v>75000</v>
      </c>
      <c r="H122" s="72">
        <f>H123</f>
        <v>24913.7</v>
      </c>
      <c r="I122" s="10">
        <f t="shared" si="1"/>
        <v>0.33218266666666668</v>
      </c>
    </row>
    <row r="123" spans="1:9">
      <c r="A123" s="86" t="s">
        <v>9</v>
      </c>
      <c r="B123" s="9" t="s">
        <v>64</v>
      </c>
      <c r="C123" s="9" t="s">
        <v>98</v>
      </c>
      <c r="D123" s="9" t="s">
        <v>105</v>
      </c>
      <c r="E123" s="9" t="s">
        <v>70</v>
      </c>
      <c r="F123" s="9"/>
      <c r="G123" s="72">
        <f>G124</f>
        <v>75000</v>
      </c>
      <c r="H123" s="72">
        <f>H124</f>
        <v>24913.7</v>
      </c>
      <c r="I123" s="10">
        <f t="shared" si="1"/>
        <v>0.33218266666666668</v>
      </c>
    </row>
    <row r="124" spans="1:9">
      <c r="A124" s="86" t="s">
        <v>6</v>
      </c>
      <c r="B124" s="9" t="s">
        <v>64</v>
      </c>
      <c r="C124" s="9" t="s">
        <v>98</v>
      </c>
      <c r="D124" s="9" t="s">
        <v>105</v>
      </c>
      <c r="E124" s="9" t="s">
        <v>70</v>
      </c>
      <c r="F124" s="9" t="s">
        <v>123</v>
      </c>
      <c r="G124" s="70">
        <v>75000</v>
      </c>
      <c r="H124" s="70">
        <v>24913.7</v>
      </c>
      <c r="I124" s="10">
        <f t="shared" si="1"/>
        <v>0.33218266666666668</v>
      </c>
    </row>
    <row r="125" spans="1:9" ht="26.4">
      <c r="A125" s="86" t="s">
        <v>44</v>
      </c>
      <c r="B125" s="9" t="s">
        <v>64</v>
      </c>
      <c r="C125" s="9" t="s">
        <v>98</v>
      </c>
      <c r="D125" s="9" t="s">
        <v>106</v>
      </c>
      <c r="E125" s="9"/>
      <c r="F125" s="9"/>
      <c r="G125" s="72">
        <v>50000</v>
      </c>
      <c r="H125" s="72">
        <f>H126</f>
        <v>42499</v>
      </c>
      <c r="I125" s="10">
        <f t="shared" si="1"/>
        <v>0.84997999999999996</v>
      </c>
    </row>
    <row r="126" spans="1:9">
      <c r="A126" s="86" t="s">
        <v>9</v>
      </c>
      <c r="B126" s="9" t="s">
        <v>64</v>
      </c>
      <c r="C126" s="9" t="s">
        <v>98</v>
      </c>
      <c r="D126" s="9" t="s">
        <v>106</v>
      </c>
      <c r="E126" s="9" t="s">
        <v>70</v>
      </c>
      <c r="F126" s="9"/>
      <c r="G126" s="72">
        <v>50000</v>
      </c>
      <c r="H126" s="72">
        <f>H127</f>
        <v>42499</v>
      </c>
      <c r="I126" s="10">
        <f t="shared" si="1"/>
        <v>0.84997999999999996</v>
      </c>
    </row>
    <row r="127" spans="1:9">
      <c r="A127" s="86" t="s">
        <v>6</v>
      </c>
      <c r="B127" s="9" t="s">
        <v>64</v>
      </c>
      <c r="C127" s="9" t="s">
        <v>98</v>
      </c>
      <c r="D127" s="9" t="s">
        <v>106</v>
      </c>
      <c r="E127" s="9" t="s">
        <v>70</v>
      </c>
      <c r="F127" s="9" t="s">
        <v>123</v>
      </c>
      <c r="G127" s="70">
        <v>50000</v>
      </c>
      <c r="H127" s="70">
        <v>42499</v>
      </c>
      <c r="I127" s="10">
        <f t="shared" si="1"/>
        <v>0.84997999999999996</v>
      </c>
    </row>
    <row r="128" spans="1:9" ht="26.4">
      <c r="A128" s="86" t="s">
        <v>45</v>
      </c>
      <c r="B128" s="9" t="s">
        <v>64</v>
      </c>
      <c r="C128" s="9" t="s">
        <v>98</v>
      </c>
      <c r="D128" s="9" t="s">
        <v>107</v>
      </c>
      <c r="E128" s="9"/>
      <c r="F128" s="9"/>
      <c r="G128" s="72">
        <v>50000</v>
      </c>
      <c r="H128" s="72">
        <f>H129</f>
        <v>16143</v>
      </c>
      <c r="I128" s="10">
        <f t="shared" si="1"/>
        <v>0.32285999999999998</v>
      </c>
    </row>
    <row r="129" spans="1:9">
      <c r="A129" s="86" t="s">
        <v>9</v>
      </c>
      <c r="B129" s="9" t="s">
        <v>64</v>
      </c>
      <c r="C129" s="9" t="s">
        <v>98</v>
      </c>
      <c r="D129" s="9" t="s">
        <v>107</v>
      </c>
      <c r="E129" s="9" t="s">
        <v>70</v>
      </c>
      <c r="F129" s="9"/>
      <c r="G129" s="72">
        <v>50000</v>
      </c>
      <c r="H129" s="72">
        <f>H130</f>
        <v>16143</v>
      </c>
      <c r="I129" s="10">
        <f t="shared" si="1"/>
        <v>0.32285999999999998</v>
      </c>
    </row>
    <row r="130" spans="1:9">
      <c r="A130" s="86" t="s">
        <v>6</v>
      </c>
      <c r="B130" s="9" t="s">
        <v>64</v>
      </c>
      <c r="C130" s="9" t="s">
        <v>98</v>
      </c>
      <c r="D130" s="9" t="s">
        <v>107</v>
      </c>
      <c r="E130" s="9" t="s">
        <v>70</v>
      </c>
      <c r="F130" s="9" t="s">
        <v>123</v>
      </c>
      <c r="G130" s="70">
        <v>50000</v>
      </c>
      <c r="H130" s="70">
        <v>16143</v>
      </c>
      <c r="I130" s="10">
        <f t="shared" si="1"/>
        <v>0.32285999999999998</v>
      </c>
    </row>
    <row r="131" spans="1:9">
      <c r="A131" s="86" t="s">
        <v>267</v>
      </c>
      <c r="B131" s="9" t="s">
        <v>64</v>
      </c>
      <c r="C131" s="9" t="s">
        <v>98</v>
      </c>
      <c r="D131" s="9" t="s">
        <v>268</v>
      </c>
      <c r="E131" s="9"/>
      <c r="F131" s="9"/>
      <c r="G131" s="70">
        <f>G132</f>
        <v>175000</v>
      </c>
      <c r="H131" s="70">
        <f>H132</f>
        <v>98089</v>
      </c>
      <c r="I131" s="10">
        <f t="shared" si="1"/>
        <v>0.56050857142857147</v>
      </c>
    </row>
    <row r="132" spans="1:9">
      <c r="A132" s="86" t="s">
        <v>9</v>
      </c>
      <c r="B132" s="9" t="s">
        <v>64</v>
      </c>
      <c r="C132" s="9" t="s">
        <v>98</v>
      </c>
      <c r="D132" s="9" t="s">
        <v>268</v>
      </c>
      <c r="E132" s="9" t="s">
        <v>70</v>
      </c>
      <c r="F132" s="9"/>
      <c r="G132" s="70">
        <f>G133</f>
        <v>175000</v>
      </c>
      <c r="H132" s="70">
        <f>H133</f>
        <v>98089</v>
      </c>
      <c r="I132" s="10">
        <f t="shared" si="1"/>
        <v>0.56050857142857147</v>
      </c>
    </row>
    <row r="133" spans="1:9">
      <c r="A133" s="86"/>
      <c r="B133" s="9" t="s">
        <v>64</v>
      </c>
      <c r="C133" s="9" t="s">
        <v>98</v>
      </c>
      <c r="D133" s="9" t="s">
        <v>268</v>
      </c>
      <c r="E133" s="9" t="s">
        <v>70</v>
      </c>
      <c r="F133" s="9" t="s">
        <v>123</v>
      </c>
      <c r="G133" s="11">
        <v>175000</v>
      </c>
      <c r="H133" s="11">
        <v>98089</v>
      </c>
      <c r="I133" s="10">
        <f t="shared" si="1"/>
        <v>0.56050857142857147</v>
      </c>
    </row>
    <row r="134" spans="1:9" ht="52.8">
      <c r="A134" s="87" t="s">
        <v>47</v>
      </c>
      <c r="B134" s="66" t="s">
        <v>64</v>
      </c>
      <c r="C134" s="66" t="s">
        <v>98</v>
      </c>
      <c r="D134" s="66" t="s">
        <v>144</v>
      </c>
      <c r="E134" s="66"/>
      <c r="F134" s="66"/>
      <c r="G134" s="67">
        <f>G135+G136+G140</f>
        <v>2118191.5</v>
      </c>
      <c r="H134" s="67">
        <f>H136+H140</f>
        <v>0</v>
      </c>
      <c r="I134" s="68">
        <f t="shared" si="1"/>
        <v>0</v>
      </c>
    </row>
    <row r="135" spans="1:9" ht="52.8">
      <c r="A135" s="88" t="s">
        <v>47</v>
      </c>
      <c r="B135" s="69" t="s">
        <v>64</v>
      </c>
      <c r="C135" s="69" t="s">
        <v>98</v>
      </c>
      <c r="D135" s="69" t="s">
        <v>269</v>
      </c>
      <c r="E135" s="69">
        <v>244</v>
      </c>
      <c r="F135" s="69">
        <v>2400</v>
      </c>
      <c r="G135" s="70">
        <v>1469297</v>
      </c>
      <c r="H135" s="70">
        <v>0</v>
      </c>
      <c r="I135" s="71">
        <v>0</v>
      </c>
    </row>
    <row r="136" spans="1:9" ht="66">
      <c r="A136" s="86" t="s">
        <v>46</v>
      </c>
      <c r="B136" s="9" t="s">
        <v>64</v>
      </c>
      <c r="C136" s="9" t="s">
        <v>98</v>
      </c>
      <c r="D136" s="9" t="s">
        <v>108</v>
      </c>
      <c r="E136" s="9"/>
      <c r="F136" s="9"/>
      <c r="G136" s="72">
        <f>G137+G138+G139</f>
        <v>156432.29999999999</v>
      </c>
      <c r="H136" s="72">
        <v>0</v>
      </c>
      <c r="I136" s="10">
        <f t="shared" si="1"/>
        <v>0</v>
      </c>
    </row>
    <row r="137" spans="1:9">
      <c r="A137" s="86" t="s">
        <v>9</v>
      </c>
      <c r="B137" s="9" t="s">
        <v>64</v>
      </c>
      <c r="C137" s="9" t="s">
        <v>98</v>
      </c>
      <c r="D137" s="9" t="s">
        <v>108</v>
      </c>
      <c r="E137" s="9" t="s">
        <v>70</v>
      </c>
      <c r="F137" s="45" t="s">
        <v>123</v>
      </c>
      <c r="G137" s="72">
        <v>32619.3</v>
      </c>
      <c r="H137" s="72">
        <v>0</v>
      </c>
      <c r="I137" s="10">
        <f t="shared" si="1"/>
        <v>0</v>
      </c>
    </row>
    <row r="138" spans="1:9">
      <c r="A138" s="86" t="s">
        <v>9</v>
      </c>
      <c r="B138" s="9" t="s">
        <v>64</v>
      </c>
      <c r="C138" s="9" t="s">
        <v>98</v>
      </c>
      <c r="D138" s="9" t="s">
        <v>108</v>
      </c>
      <c r="E138" s="9" t="s">
        <v>70</v>
      </c>
      <c r="F138" s="45" t="s">
        <v>270</v>
      </c>
      <c r="G138" s="72">
        <v>25030</v>
      </c>
      <c r="H138" s="72">
        <v>0</v>
      </c>
      <c r="I138" s="10">
        <f t="shared" si="1"/>
        <v>0</v>
      </c>
    </row>
    <row r="139" spans="1:9">
      <c r="A139" s="86" t="s">
        <v>9</v>
      </c>
      <c r="B139" s="9" t="s">
        <v>64</v>
      </c>
      <c r="C139" s="9" t="s">
        <v>98</v>
      </c>
      <c r="D139" s="9" t="s">
        <v>108</v>
      </c>
      <c r="E139" s="9" t="s">
        <v>70</v>
      </c>
      <c r="F139" s="45">
        <v>2300</v>
      </c>
      <c r="G139" s="72">
        <v>98783</v>
      </c>
      <c r="H139" s="72">
        <v>0</v>
      </c>
      <c r="I139" s="10">
        <f t="shared" si="1"/>
        <v>0</v>
      </c>
    </row>
    <row r="140" spans="1:9" ht="52.8">
      <c r="A140" s="88" t="s">
        <v>47</v>
      </c>
      <c r="B140" s="12" t="s">
        <v>64</v>
      </c>
      <c r="C140" s="12" t="s">
        <v>98</v>
      </c>
      <c r="D140" s="12" t="s">
        <v>109</v>
      </c>
      <c r="E140" s="12"/>
      <c r="F140" s="12"/>
      <c r="G140" s="13">
        <f>G141+G142+G143</f>
        <v>492462.2</v>
      </c>
      <c r="H140" s="13">
        <v>0</v>
      </c>
      <c r="I140" s="10">
        <f t="shared" si="1"/>
        <v>0</v>
      </c>
    </row>
    <row r="141" spans="1:9">
      <c r="A141" s="86" t="s">
        <v>9</v>
      </c>
      <c r="B141" s="9" t="s">
        <v>64</v>
      </c>
      <c r="C141" s="9" t="s">
        <v>98</v>
      </c>
      <c r="D141" s="9" t="s">
        <v>109</v>
      </c>
      <c r="E141" s="9" t="s">
        <v>70</v>
      </c>
      <c r="F141" s="9" t="s">
        <v>123</v>
      </c>
      <c r="G141" s="11">
        <v>286059.46000000002</v>
      </c>
      <c r="H141" s="11">
        <v>0</v>
      </c>
      <c r="I141" s="10">
        <f t="shared" si="1"/>
        <v>0</v>
      </c>
    </row>
    <row r="142" spans="1:9">
      <c r="A142" s="86" t="s">
        <v>9</v>
      </c>
      <c r="B142" s="9" t="s">
        <v>64</v>
      </c>
      <c r="C142" s="9" t="s">
        <v>98</v>
      </c>
      <c r="D142" s="9" t="s">
        <v>109</v>
      </c>
      <c r="E142" s="9" t="s">
        <v>70</v>
      </c>
      <c r="F142" s="45" t="s">
        <v>270</v>
      </c>
      <c r="G142" s="11">
        <v>56402.74</v>
      </c>
      <c r="H142" s="11">
        <v>0</v>
      </c>
      <c r="I142" s="10">
        <f t="shared" si="1"/>
        <v>0</v>
      </c>
    </row>
    <row r="143" spans="1:9">
      <c r="A143" s="86" t="s">
        <v>9</v>
      </c>
      <c r="B143" s="9" t="s">
        <v>64</v>
      </c>
      <c r="C143" s="9" t="s">
        <v>98</v>
      </c>
      <c r="D143" s="9" t="s">
        <v>109</v>
      </c>
      <c r="E143" s="9" t="s">
        <v>70</v>
      </c>
      <c r="F143" s="9" t="s">
        <v>127</v>
      </c>
      <c r="G143" s="11">
        <v>150000</v>
      </c>
      <c r="H143" s="11">
        <v>0</v>
      </c>
      <c r="I143" s="10">
        <f t="shared" si="1"/>
        <v>0</v>
      </c>
    </row>
    <row r="144" spans="1:9" ht="39.6">
      <c r="A144" s="4" t="s">
        <v>136</v>
      </c>
      <c r="B144" s="21" t="s">
        <v>64</v>
      </c>
      <c r="C144" s="21" t="s">
        <v>110</v>
      </c>
      <c r="D144" s="21"/>
      <c r="E144" s="21"/>
      <c r="F144" s="21"/>
      <c r="G144" s="22">
        <f>G145</f>
        <v>20000</v>
      </c>
      <c r="H144" s="22">
        <f>H145</f>
        <v>6944</v>
      </c>
      <c r="I144" s="23">
        <f t="shared" ref="I144:I172" si="2">H144/G144</f>
        <v>0.34720000000000001</v>
      </c>
    </row>
    <row r="145" spans="1:9" ht="26.4">
      <c r="A145" s="86" t="s">
        <v>48</v>
      </c>
      <c r="B145" s="9" t="s">
        <v>64</v>
      </c>
      <c r="C145" s="9" t="s">
        <v>110</v>
      </c>
      <c r="D145" s="9"/>
      <c r="E145" s="9"/>
      <c r="F145" s="9"/>
      <c r="G145" s="72">
        <v>20000</v>
      </c>
      <c r="H145" s="72">
        <f>H146</f>
        <v>6944</v>
      </c>
      <c r="I145" s="10">
        <f t="shared" si="2"/>
        <v>0.34720000000000001</v>
      </c>
    </row>
    <row r="146" spans="1:9" ht="26.4">
      <c r="A146" s="86" t="s">
        <v>49</v>
      </c>
      <c r="B146" s="9" t="s">
        <v>64</v>
      </c>
      <c r="C146" s="9" t="s">
        <v>110</v>
      </c>
      <c r="D146" s="9" t="s">
        <v>111</v>
      </c>
      <c r="E146" s="9"/>
      <c r="F146" s="9"/>
      <c r="G146" s="72">
        <v>20000</v>
      </c>
      <c r="H146" s="72">
        <f>H147</f>
        <v>6944</v>
      </c>
      <c r="I146" s="10">
        <f t="shared" si="2"/>
        <v>0.34720000000000001</v>
      </c>
    </row>
    <row r="147" spans="1:9">
      <c r="A147" s="86" t="s">
        <v>9</v>
      </c>
      <c r="B147" s="9" t="s">
        <v>64</v>
      </c>
      <c r="C147" s="9" t="s">
        <v>110</v>
      </c>
      <c r="D147" s="9" t="s">
        <v>111</v>
      </c>
      <c r="E147" s="9" t="s">
        <v>70</v>
      </c>
      <c r="F147" s="9"/>
      <c r="G147" s="72">
        <v>20000</v>
      </c>
      <c r="H147" s="72">
        <f>H148</f>
        <v>6944</v>
      </c>
      <c r="I147" s="10">
        <f t="shared" si="2"/>
        <v>0.34720000000000001</v>
      </c>
    </row>
    <row r="148" spans="1:9">
      <c r="A148" s="86" t="s">
        <v>6</v>
      </c>
      <c r="B148" s="9" t="s">
        <v>64</v>
      </c>
      <c r="C148" s="9" t="s">
        <v>110</v>
      </c>
      <c r="D148" s="9" t="s">
        <v>111</v>
      </c>
      <c r="E148" s="9" t="s">
        <v>70</v>
      </c>
      <c r="F148" s="9" t="s">
        <v>123</v>
      </c>
      <c r="G148" s="11">
        <v>20000</v>
      </c>
      <c r="H148" s="11">
        <v>6944</v>
      </c>
      <c r="I148" s="10">
        <f t="shared" si="2"/>
        <v>0.34720000000000001</v>
      </c>
    </row>
    <row r="149" spans="1:9" ht="39.6">
      <c r="A149" s="4" t="s">
        <v>143</v>
      </c>
      <c r="B149" s="21" t="s">
        <v>64</v>
      </c>
      <c r="C149" s="21" t="s">
        <v>112</v>
      </c>
      <c r="D149" s="21"/>
      <c r="E149" s="21"/>
      <c r="F149" s="21"/>
      <c r="G149" s="22">
        <f>G150</f>
        <v>225243</v>
      </c>
      <c r="H149" s="22">
        <f>H150</f>
        <v>111996</v>
      </c>
      <c r="I149" s="23">
        <f t="shared" si="2"/>
        <v>0.49722299916090623</v>
      </c>
    </row>
    <row r="150" spans="1:9">
      <c r="A150" s="86" t="s">
        <v>50</v>
      </c>
      <c r="B150" s="9" t="s">
        <v>64</v>
      </c>
      <c r="C150" s="9" t="s">
        <v>112</v>
      </c>
      <c r="D150" s="9"/>
      <c r="E150" s="9"/>
      <c r="F150" s="9"/>
      <c r="G150" s="72">
        <v>225243</v>
      </c>
      <c r="H150" s="72">
        <f>H154</f>
        <v>111996</v>
      </c>
      <c r="I150" s="10">
        <f t="shared" si="2"/>
        <v>0.49722299916090623</v>
      </c>
    </row>
    <row r="151" spans="1:9" ht="26.4">
      <c r="A151" s="86" t="s">
        <v>51</v>
      </c>
      <c r="B151" s="9" t="s">
        <v>64</v>
      </c>
      <c r="C151" s="9" t="s">
        <v>112</v>
      </c>
      <c r="D151" s="9" t="s">
        <v>113</v>
      </c>
      <c r="E151" s="9"/>
      <c r="F151" s="9"/>
      <c r="G151" s="72">
        <v>10000</v>
      </c>
      <c r="H151" s="72">
        <v>0</v>
      </c>
      <c r="I151" s="10">
        <f t="shared" si="2"/>
        <v>0</v>
      </c>
    </row>
    <row r="152" spans="1:9">
      <c r="A152" s="86" t="s">
        <v>52</v>
      </c>
      <c r="B152" s="9" t="s">
        <v>64</v>
      </c>
      <c r="C152" s="9" t="s">
        <v>112</v>
      </c>
      <c r="D152" s="9" t="s">
        <v>113</v>
      </c>
      <c r="E152" s="9" t="s">
        <v>114</v>
      </c>
      <c r="F152" s="9"/>
      <c r="G152" s="72">
        <v>10000</v>
      </c>
      <c r="H152" s="72">
        <v>0</v>
      </c>
      <c r="I152" s="10">
        <f t="shared" si="2"/>
        <v>0</v>
      </c>
    </row>
    <row r="153" spans="1:9">
      <c r="A153" s="86" t="s">
        <v>6</v>
      </c>
      <c r="B153" s="9" t="s">
        <v>64</v>
      </c>
      <c r="C153" s="9" t="s">
        <v>112</v>
      </c>
      <c r="D153" s="9" t="s">
        <v>113</v>
      </c>
      <c r="E153" s="9" t="s">
        <v>114</v>
      </c>
      <c r="F153" s="9" t="s">
        <v>123</v>
      </c>
      <c r="G153" s="70">
        <v>10000</v>
      </c>
      <c r="H153" s="70">
        <v>0</v>
      </c>
      <c r="I153" s="10">
        <f t="shared" si="2"/>
        <v>0</v>
      </c>
    </row>
    <row r="154" spans="1:9">
      <c r="A154" s="86" t="s">
        <v>53</v>
      </c>
      <c r="B154" s="9" t="s">
        <v>64</v>
      </c>
      <c r="C154" s="9" t="s">
        <v>112</v>
      </c>
      <c r="D154" s="9" t="s">
        <v>115</v>
      </c>
      <c r="E154" s="9"/>
      <c r="F154" s="9"/>
      <c r="G154" s="72">
        <v>215243</v>
      </c>
      <c r="H154" s="72">
        <f>H155</f>
        <v>111996</v>
      </c>
      <c r="I154" s="10">
        <f t="shared" si="2"/>
        <v>0.52032354129983316</v>
      </c>
    </row>
    <row r="155" spans="1:9" ht="26.4">
      <c r="A155" s="86" t="s">
        <v>54</v>
      </c>
      <c r="B155" s="9" t="s">
        <v>64</v>
      </c>
      <c r="C155" s="9" t="s">
        <v>112</v>
      </c>
      <c r="D155" s="9" t="s">
        <v>115</v>
      </c>
      <c r="E155" s="9" t="s">
        <v>116</v>
      </c>
      <c r="F155" s="9"/>
      <c r="G155" s="72">
        <v>215243</v>
      </c>
      <c r="H155" s="72">
        <f>H156</f>
        <v>111996</v>
      </c>
      <c r="I155" s="10">
        <f t="shared" si="2"/>
        <v>0.52032354129983316</v>
      </c>
    </row>
    <row r="156" spans="1:9">
      <c r="A156" s="86" t="s">
        <v>6</v>
      </c>
      <c r="B156" s="9" t="s">
        <v>64</v>
      </c>
      <c r="C156" s="9" t="s">
        <v>112</v>
      </c>
      <c r="D156" s="9" t="s">
        <v>115</v>
      </c>
      <c r="E156" s="9" t="s">
        <v>116</v>
      </c>
      <c r="F156" s="9" t="s">
        <v>123</v>
      </c>
      <c r="G156" s="11">
        <v>215243</v>
      </c>
      <c r="H156" s="11">
        <v>111996</v>
      </c>
      <c r="I156" s="10">
        <f t="shared" si="2"/>
        <v>0.52032354129983316</v>
      </c>
    </row>
    <row r="157" spans="1:9" ht="39.6">
      <c r="A157" s="78" t="s">
        <v>55</v>
      </c>
      <c r="B157" s="78" t="s">
        <v>64</v>
      </c>
      <c r="C157" s="78"/>
      <c r="D157" s="78"/>
      <c r="E157" s="78"/>
      <c r="F157" s="78"/>
      <c r="G157" s="79">
        <v>71000</v>
      </c>
      <c r="H157" s="79">
        <f>H158+H162</f>
        <v>36000</v>
      </c>
      <c r="I157" s="80">
        <f t="shared" si="2"/>
        <v>0.50704225352112675</v>
      </c>
    </row>
    <row r="158" spans="1:9">
      <c r="A158" s="86" t="s">
        <v>50</v>
      </c>
      <c r="B158" s="9" t="s">
        <v>64</v>
      </c>
      <c r="C158" s="9" t="s">
        <v>112</v>
      </c>
      <c r="D158" s="9"/>
      <c r="E158" s="9"/>
      <c r="F158" s="9"/>
      <c r="G158" s="72">
        <v>70000</v>
      </c>
      <c r="H158" s="72">
        <f>H159</f>
        <v>35000</v>
      </c>
      <c r="I158" s="10">
        <f t="shared" si="2"/>
        <v>0.5</v>
      </c>
    </row>
    <row r="159" spans="1:9" ht="39.6">
      <c r="A159" s="86" t="s">
        <v>56</v>
      </c>
      <c r="B159" s="9" t="s">
        <v>64</v>
      </c>
      <c r="C159" s="9" t="s">
        <v>112</v>
      </c>
      <c r="D159" s="9" t="s">
        <v>117</v>
      </c>
      <c r="E159" s="9"/>
      <c r="F159" s="9"/>
      <c r="G159" s="72">
        <v>70000</v>
      </c>
      <c r="H159" s="72">
        <f>H160</f>
        <v>35000</v>
      </c>
      <c r="I159" s="10">
        <f t="shared" si="2"/>
        <v>0.5</v>
      </c>
    </row>
    <row r="160" spans="1:9">
      <c r="A160" s="86" t="s">
        <v>57</v>
      </c>
      <c r="B160" s="9" t="s">
        <v>64</v>
      </c>
      <c r="C160" s="9" t="s">
        <v>112</v>
      </c>
      <c r="D160" s="9" t="s">
        <v>117</v>
      </c>
      <c r="E160" s="9" t="s">
        <v>118</v>
      </c>
      <c r="F160" s="9"/>
      <c r="G160" s="72">
        <v>70000</v>
      </c>
      <c r="H160" s="72">
        <f>H161</f>
        <v>35000</v>
      </c>
      <c r="I160" s="10">
        <f t="shared" si="2"/>
        <v>0.5</v>
      </c>
    </row>
    <row r="161" spans="1:9">
      <c r="A161" s="86" t="s">
        <v>6</v>
      </c>
      <c r="B161" s="9" t="s">
        <v>64</v>
      </c>
      <c r="C161" s="9" t="s">
        <v>112</v>
      </c>
      <c r="D161" s="9" t="s">
        <v>117</v>
      </c>
      <c r="E161" s="9" t="s">
        <v>118</v>
      </c>
      <c r="F161" s="9" t="s">
        <v>123</v>
      </c>
      <c r="G161" s="11">
        <v>70000</v>
      </c>
      <c r="H161" s="11">
        <v>35000</v>
      </c>
      <c r="I161" s="10">
        <f t="shared" si="2"/>
        <v>0.5</v>
      </c>
    </row>
    <row r="162" spans="1:9" ht="26.4">
      <c r="A162" s="75" t="s">
        <v>58</v>
      </c>
      <c r="B162" s="17"/>
      <c r="C162" s="17"/>
      <c r="D162" s="17"/>
      <c r="E162" s="17"/>
      <c r="F162" s="17"/>
      <c r="G162" s="76">
        <f>H163</f>
        <v>1000</v>
      </c>
      <c r="H162" s="76">
        <f>H163</f>
        <v>1000</v>
      </c>
      <c r="I162" s="23">
        <f t="shared" si="2"/>
        <v>1</v>
      </c>
    </row>
    <row r="163" spans="1:9" ht="26.4">
      <c r="A163" s="86" t="s">
        <v>58</v>
      </c>
      <c r="B163" s="9" t="s">
        <v>64</v>
      </c>
      <c r="C163" s="9" t="s">
        <v>119</v>
      </c>
      <c r="D163" s="9"/>
      <c r="E163" s="9"/>
      <c r="F163" s="9"/>
      <c r="G163" s="72">
        <v>1000</v>
      </c>
      <c r="H163" s="72">
        <v>1000</v>
      </c>
      <c r="I163" s="10">
        <f t="shared" si="2"/>
        <v>1</v>
      </c>
    </row>
    <row r="164" spans="1:9" ht="26.4">
      <c r="A164" s="86" t="s">
        <v>59</v>
      </c>
      <c r="B164" s="9" t="s">
        <v>64</v>
      </c>
      <c r="C164" s="9" t="s">
        <v>119</v>
      </c>
      <c r="D164" s="9" t="s">
        <v>120</v>
      </c>
      <c r="E164" s="9"/>
      <c r="F164" s="9"/>
      <c r="G164" s="72">
        <v>1000</v>
      </c>
      <c r="H164" s="72">
        <v>1000</v>
      </c>
      <c r="I164" s="10">
        <f t="shared" si="2"/>
        <v>1</v>
      </c>
    </row>
    <row r="165" spans="1:9">
      <c r="A165" s="86" t="s">
        <v>57</v>
      </c>
      <c r="B165" s="9" t="s">
        <v>64</v>
      </c>
      <c r="C165" s="9" t="s">
        <v>119</v>
      </c>
      <c r="D165" s="9" t="s">
        <v>120</v>
      </c>
      <c r="E165" s="9" t="s">
        <v>118</v>
      </c>
      <c r="F165" s="9"/>
      <c r="G165" s="72">
        <v>1000</v>
      </c>
      <c r="H165" s="72">
        <v>1000</v>
      </c>
      <c r="I165" s="10">
        <f t="shared" si="2"/>
        <v>1</v>
      </c>
    </row>
    <row r="166" spans="1:9">
      <c r="A166" s="86" t="s">
        <v>6</v>
      </c>
      <c r="B166" s="9" t="s">
        <v>64</v>
      </c>
      <c r="C166" s="9" t="s">
        <v>119</v>
      </c>
      <c r="D166" s="9" t="s">
        <v>120</v>
      </c>
      <c r="E166" s="9" t="s">
        <v>118</v>
      </c>
      <c r="F166" s="9" t="s">
        <v>123</v>
      </c>
      <c r="G166" s="11">
        <v>1000</v>
      </c>
      <c r="H166" s="11">
        <v>1000</v>
      </c>
      <c r="I166" s="10">
        <f t="shared" si="2"/>
        <v>1</v>
      </c>
    </row>
    <row r="167" spans="1:9" ht="39.6">
      <c r="A167" s="6" t="s">
        <v>60</v>
      </c>
      <c r="B167" s="21" t="s">
        <v>64</v>
      </c>
      <c r="C167" s="21"/>
      <c r="D167" s="21"/>
      <c r="E167" s="21"/>
      <c r="F167" s="21"/>
      <c r="G167" s="24">
        <f>G168</f>
        <v>3500000</v>
      </c>
      <c r="H167" s="24">
        <f>H168</f>
        <v>1750000</v>
      </c>
      <c r="I167" s="23">
        <f t="shared" si="2"/>
        <v>0.5</v>
      </c>
    </row>
    <row r="168" spans="1:9">
      <c r="A168" s="86" t="s">
        <v>61</v>
      </c>
      <c r="B168" s="9" t="s">
        <v>64</v>
      </c>
      <c r="C168" s="9" t="s">
        <v>121</v>
      </c>
      <c r="D168" s="9"/>
      <c r="E168" s="9"/>
      <c r="F168" s="9"/>
      <c r="G168" s="72">
        <v>3500000</v>
      </c>
      <c r="H168" s="72">
        <f>H169</f>
        <v>1750000</v>
      </c>
      <c r="I168" s="10">
        <f t="shared" si="2"/>
        <v>0.5</v>
      </c>
    </row>
    <row r="169" spans="1:9" ht="26.4">
      <c r="A169" s="86" t="s">
        <v>62</v>
      </c>
      <c r="B169" s="9" t="s">
        <v>64</v>
      </c>
      <c r="C169" s="9" t="s">
        <v>121</v>
      </c>
      <c r="D169" s="9" t="s">
        <v>122</v>
      </c>
      <c r="E169" s="9"/>
      <c r="F169" s="9"/>
      <c r="G169" s="72">
        <v>3500000</v>
      </c>
      <c r="H169" s="72">
        <f>H170</f>
        <v>1750000</v>
      </c>
      <c r="I169" s="10">
        <f t="shared" si="2"/>
        <v>0.5</v>
      </c>
    </row>
    <row r="170" spans="1:9">
      <c r="A170" s="86" t="s">
        <v>57</v>
      </c>
      <c r="B170" s="9" t="s">
        <v>64</v>
      </c>
      <c r="C170" s="9" t="s">
        <v>121</v>
      </c>
      <c r="D170" s="9" t="s">
        <v>122</v>
      </c>
      <c r="E170" s="9" t="s">
        <v>118</v>
      </c>
      <c r="F170" s="9"/>
      <c r="G170" s="72">
        <v>3500000</v>
      </c>
      <c r="H170" s="72">
        <f>H171</f>
        <v>1750000</v>
      </c>
      <c r="I170" s="10">
        <f t="shared" si="2"/>
        <v>0.5</v>
      </c>
    </row>
    <row r="171" spans="1:9">
      <c r="A171" s="86" t="s">
        <v>6</v>
      </c>
      <c r="B171" s="9" t="s">
        <v>64</v>
      </c>
      <c r="C171" s="9" t="s">
        <v>121</v>
      </c>
      <c r="D171" s="9" t="s">
        <v>122</v>
      </c>
      <c r="E171" s="9" t="s">
        <v>118</v>
      </c>
      <c r="F171" s="9" t="s">
        <v>123</v>
      </c>
      <c r="G171" s="11">
        <v>3500000</v>
      </c>
      <c r="H171" s="11">
        <v>1750000</v>
      </c>
      <c r="I171" s="10">
        <f t="shared" si="2"/>
        <v>0.5</v>
      </c>
    </row>
    <row r="172" spans="1:9">
      <c r="A172" s="89" t="s">
        <v>63</v>
      </c>
      <c r="B172" s="14"/>
      <c r="C172" s="14"/>
      <c r="D172" s="14"/>
      <c r="E172" s="14"/>
      <c r="F172" s="14"/>
      <c r="G172" s="91">
        <f>G11+G157+G167</f>
        <v>16973536.550000001</v>
      </c>
      <c r="H172" s="91">
        <f>H11+H157+H167</f>
        <v>7555051.4100000011</v>
      </c>
      <c r="I172" s="92">
        <f t="shared" si="2"/>
        <v>0.44510767616074687</v>
      </c>
    </row>
    <row r="173" spans="1:9">
      <c r="A173" s="90"/>
      <c r="B173" s="2"/>
      <c r="C173" s="2"/>
      <c r="D173" s="1"/>
      <c r="E173" s="1"/>
      <c r="F173" s="1"/>
      <c r="G173" s="1"/>
      <c r="H173" s="1"/>
    </row>
    <row r="174" spans="1:9">
      <c r="A174" s="90"/>
      <c r="B174" s="2"/>
      <c r="C174" s="2"/>
      <c r="D174" s="1"/>
      <c r="E174" s="1"/>
      <c r="F174" s="1"/>
      <c r="G174" s="1"/>
      <c r="H174" s="1"/>
    </row>
    <row r="175" spans="1:9">
      <c r="A175" s="90"/>
      <c r="B175" s="2"/>
      <c r="C175" s="2"/>
      <c r="D175" s="1"/>
      <c r="E175" s="1"/>
      <c r="F175" s="1"/>
      <c r="G175" s="1"/>
      <c r="H175" s="1"/>
    </row>
    <row r="176" spans="1:9">
      <c r="A176" s="90"/>
      <c r="B176" s="2"/>
      <c r="C176" s="2"/>
      <c r="D176" s="1"/>
      <c r="E176" s="1"/>
      <c r="F176" s="1"/>
      <c r="G176" s="1"/>
      <c r="H176" s="1"/>
    </row>
    <row r="177" spans="1:8">
      <c r="A177" s="90"/>
      <c r="B177" s="2"/>
      <c r="C177" s="2"/>
      <c r="D177" s="1"/>
      <c r="E177" s="1"/>
      <c r="F177" s="1"/>
      <c r="G177" s="1"/>
      <c r="H177" s="1"/>
    </row>
    <row r="178" spans="1:8">
      <c r="A178" s="90"/>
      <c r="B178" s="2"/>
      <c r="C178" s="2"/>
      <c r="D178" s="1"/>
      <c r="E178" s="1"/>
      <c r="F178" s="1"/>
      <c r="G178" s="1"/>
      <c r="H178" s="1"/>
    </row>
    <row r="179" spans="1:8">
      <c r="A179" s="90"/>
      <c r="B179" s="2"/>
      <c r="C179" s="2"/>
      <c r="D179" s="1"/>
      <c r="E179" s="1"/>
      <c r="F179" s="1"/>
      <c r="G179" s="1"/>
      <c r="H179" s="1"/>
    </row>
    <row r="180" spans="1:8">
      <c r="B180" s="3"/>
      <c r="C180" s="3"/>
    </row>
    <row r="181" spans="1:8">
      <c r="B181" s="3"/>
      <c r="C181" s="3"/>
    </row>
    <row r="182" spans="1:8">
      <c r="B182" s="3"/>
      <c r="C182" s="3"/>
    </row>
    <row r="183" spans="1:8">
      <c r="B183" s="3"/>
      <c r="C183" s="3"/>
    </row>
  </sheetData>
  <mergeCells count="11">
    <mergeCell ref="A7:A8"/>
    <mergeCell ref="D2:H4"/>
    <mergeCell ref="F7:F8"/>
    <mergeCell ref="G7:G8"/>
    <mergeCell ref="H7:H8"/>
    <mergeCell ref="A5:I5"/>
    <mergeCell ref="I7:I8"/>
    <mergeCell ref="B7:B8"/>
    <mergeCell ref="C7:C8"/>
    <mergeCell ref="D7:D8"/>
    <mergeCell ref="E7:E8"/>
  </mergeCells>
  <pageMargins left="0.7" right="0.7" top="0.75" bottom="0.75" header="0.3" footer="0.3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7"/>
  <sheetViews>
    <sheetView topLeftCell="A49" zoomScaleNormal="100" workbookViewId="0">
      <selection activeCell="F1" sqref="F1"/>
    </sheetView>
  </sheetViews>
  <sheetFormatPr defaultRowHeight="14.4"/>
  <cols>
    <col min="1" max="1" width="36.5546875" customWidth="1"/>
    <col min="2" max="2" width="20" customWidth="1"/>
    <col min="3" max="3" width="15.33203125" customWidth="1"/>
    <col min="4" max="4" width="14.33203125" customWidth="1"/>
    <col min="5" max="5" width="12.109375" customWidth="1"/>
  </cols>
  <sheetData>
    <row r="1" spans="1:5" ht="82.8" customHeight="1">
      <c r="A1" s="25"/>
      <c r="B1" s="25"/>
      <c r="C1" s="51" t="s">
        <v>273</v>
      </c>
      <c r="D1" s="52"/>
      <c r="E1" s="52"/>
    </row>
    <row r="2" spans="1:5">
      <c r="A2" s="53" t="s">
        <v>272</v>
      </c>
      <c r="B2" s="54"/>
      <c r="C2" s="54"/>
      <c r="D2" s="54"/>
      <c r="E2" s="54"/>
    </row>
    <row r="3" spans="1:5" ht="30.6" customHeight="1">
      <c r="A3" s="54"/>
      <c r="B3" s="54"/>
      <c r="C3" s="54"/>
      <c r="D3" s="54"/>
      <c r="E3" s="54"/>
    </row>
    <row r="4" spans="1:5" ht="15" thickBot="1">
      <c r="A4" s="55"/>
      <c r="B4" s="56"/>
      <c r="C4" s="56"/>
      <c r="D4" s="56"/>
      <c r="E4" s="56"/>
    </row>
    <row r="5" spans="1:5">
      <c r="A5" s="57" t="s">
        <v>145</v>
      </c>
      <c r="B5" s="57" t="s">
        <v>146</v>
      </c>
      <c r="C5" s="59" t="s">
        <v>147</v>
      </c>
      <c r="D5" s="59" t="s">
        <v>148</v>
      </c>
      <c r="E5" s="61" t="s">
        <v>149</v>
      </c>
    </row>
    <row r="6" spans="1:5">
      <c r="A6" s="58"/>
      <c r="B6" s="58"/>
      <c r="C6" s="60"/>
      <c r="D6" s="60"/>
      <c r="E6" s="62"/>
    </row>
    <row r="7" spans="1:5">
      <c r="A7" s="58"/>
      <c r="B7" s="58"/>
      <c r="C7" s="60"/>
      <c r="D7" s="60"/>
      <c r="E7" s="62"/>
    </row>
    <row r="8" spans="1:5" ht="15" thickBot="1">
      <c r="A8" s="26">
        <v>1</v>
      </c>
      <c r="B8" s="27">
        <v>3</v>
      </c>
      <c r="C8" s="28" t="s">
        <v>150</v>
      </c>
      <c r="D8" s="28" t="s">
        <v>151</v>
      </c>
      <c r="E8" s="29" t="s">
        <v>151</v>
      </c>
    </row>
    <row r="9" spans="1:5">
      <c r="A9" s="36" t="s">
        <v>152</v>
      </c>
      <c r="B9" s="37" t="s">
        <v>153</v>
      </c>
      <c r="C9" s="38">
        <v>14522985.59</v>
      </c>
      <c r="D9" s="38">
        <f>D11+D48</f>
        <v>8040609.6600000001</v>
      </c>
      <c r="E9" s="93">
        <f>D9/C9*100</f>
        <v>55.36471554124843</v>
      </c>
    </row>
    <row r="10" spans="1:5">
      <c r="A10" s="30" t="s">
        <v>154</v>
      </c>
      <c r="B10" s="31"/>
      <c r="C10" s="32"/>
      <c r="D10" s="32"/>
      <c r="E10" s="93"/>
    </row>
    <row r="11" spans="1:5">
      <c r="A11" s="39" t="s">
        <v>155</v>
      </c>
      <c r="B11" s="40" t="s">
        <v>156</v>
      </c>
      <c r="C11" s="41">
        <v>838119</v>
      </c>
      <c r="D11" s="41">
        <f>D12+D16+D21+D32+D36</f>
        <v>539775.27</v>
      </c>
      <c r="E11" s="94">
        <f t="shared" ref="E11:E34" si="0">D11/C11*100</f>
        <v>64.403177830355844</v>
      </c>
    </row>
    <row r="12" spans="1:5">
      <c r="A12" s="33" t="s">
        <v>157</v>
      </c>
      <c r="B12" s="34" t="s">
        <v>158</v>
      </c>
      <c r="C12" s="35">
        <v>25000</v>
      </c>
      <c r="D12" s="35">
        <f>D13</f>
        <v>22188.61</v>
      </c>
      <c r="E12" s="93">
        <f t="shared" si="0"/>
        <v>88.754440000000002</v>
      </c>
    </row>
    <row r="13" spans="1:5">
      <c r="A13" s="33" t="s">
        <v>159</v>
      </c>
      <c r="B13" s="34" t="s">
        <v>160</v>
      </c>
      <c r="C13" s="35">
        <v>25000</v>
      </c>
      <c r="D13" s="35">
        <f>D14</f>
        <v>22188.61</v>
      </c>
      <c r="E13" s="93">
        <f t="shared" si="0"/>
        <v>88.754440000000002</v>
      </c>
    </row>
    <row r="14" spans="1:5" ht="103.2">
      <c r="A14" s="33" t="s">
        <v>161</v>
      </c>
      <c r="B14" s="34" t="s">
        <v>162</v>
      </c>
      <c r="C14" s="35">
        <v>25000</v>
      </c>
      <c r="D14" s="35">
        <f>D15</f>
        <v>22188.61</v>
      </c>
      <c r="E14" s="93">
        <f t="shared" si="0"/>
        <v>88.754440000000002</v>
      </c>
    </row>
    <row r="15" spans="1:5" ht="133.80000000000001">
      <c r="A15" s="33" t="s">
        <v>163</v>
      </c>
      <c r="B15" s="34" t="s">
        <v>164</v>
      </c>
      <c r="C15" s="35">
        <v>25000</v>
      </c>
      <c r="D15" s="35">
        <v>22188.61</v>
      </c>
      <c r="E15" s="93">
        <f t="shared" si="0"/>
        <v>88.754440000000002</v>
      </c>
    </row>
    <row r="16" spans="1:5">
      <c r="A16" s="33" t="s">
        <v>165</v>
      </c>
      <c r="B16" s="34" t="s">
        <v>166</v>
      </c>
      <c r="C16" s="35">
        <v>1000</v>
      </c>
      <c r="D16" s="35">
        <f>D17</f>
        <v>16608.349999999999</v>
      </c>
      <c r="E16" s="93">
        <f t="shared" si="0"/>
        <v>1660.8349999999998</v>
      </c>
    </row>
    <row r="17" spans="1:5" ht="21.6">
      <c r="A17" s="33" t="s">
        <v>167</v>
      </c>
      <c r="B17" s="34" t="s">
        <v>168</v>
      </c>
      <c r="C17" s="35">
        <v>1000</v>
      </c>
      <c r="D17" s="35">
        <f>D18</f>
        <v>16608.349999999999</v>
      </c>
      <c r="E17" s="93">
        <f t="shared" si="0"/>
        <v>1660.8349999999998</v>
      </c>
    </row>
    <row r="18" spans="1:5" ht="31.8">
      <c r="A18" s="33" t="s">
        <v>169</v>
      </c>
      <c r="B18" s="34" t="s">
        <v>170</v>
      </c>
      <c r="C18" s="35">
        <v>1000</v>
      </c>
      <c r="D18" s="35">
        <f>D19</f>
        <v>16608.349999999999</v>
      </c>
      <c r="E18" s="93">
        <f t="shared" si="0"/>
        <v>1660.8349999999998</v>
      </c>
    </row>
    <row r="19" spans="1:5" ht="31.8">
      <c r="A19" s="33" t="s">
        <v>169</v>
      </c>
      <c r="B19" s="34" t="s">
        <v>171</v>
      </c>
      <c r="C19" s="35">
        <v>1000</v>
      </c>
      <c r="D19" s="35">
        <f>D20</f>
        <v>16608.349999999999</v>
      </c>
      <c r="E19" s="93">
        <f t="shared" si="0"/>
        <v>1660.8349999999998</v>
      </c>
    </row>
    <row r="20" spans="1:5" ht="62.4">
      <c r="A20" s="33" t="s">
        <v>172</v>
      </c>
      <c r="B20" s="34" t="s">
        <v>173</v>
      </c>
      <c r="C20" s="35">
        <v>1000</v>
      </c>
      <c r="D20" s="35">
        <v>16608.349999999999</v>
      </c>
      <c r="E20" s="93">
        <f t="shared" si="0"/>
        <v>1660.8349999999998</v>
      </c>
    </row>
    <row r="21" spans="1:5">
      <c r="A21" s="33" t="s">
        <v>174</v>
      </c>
      <c r="B21" s="34" t="s">
        <v>175</v>
      </c>
      <c r="C21" s="35">
        <v>100000</v>
      </c>
      <c r="D21" s="35">
        <f>D22+D25</f>
        <v>167257.84000000003</v>
      </c>
      <c r="E21" s="93">
        <f t="shared" si="0"/>
        <v>167.25784000000004</v>
      </c>
    </row>
    <row r="22" spans="1:5">
      <c r="A22" s="33" t="s">
        <v>176</v>
      </c>
      <c r="B22" s="34" t="s">
        <v>177</v>
      </c>
      <c r="C22" s="35">
        <v>50000</v>
      </c>
      <c r="D22" s="35">
        <f>D23</f>
        <v>139735.48000000001</v>
      </c>
      <c r="E22" s="93">
        <f t="shared" si="0"/>
        <v>279.47095999999999</v>
      </c>
    </row>
    <row r="23" spans="1:5" ht="42">
      <c r="A23" s="33" t="s">
        <v>178</v>
      </c>
      <c r="B23" s="34" t="s">
        <v>179</v>
      </c>
      <c r="C23" s="35">
        <v>50000</v>
      </c>
      <c r="D23" s="35">
        <f>D24</f>
        <v>139735.48000000001</v>
      </c>
      <c r="E23" s="93">
        <f t="shared" si="0"/>
        <v>279.47095999999999</v>
      </c>
    </row>
    <row r="24" spans="1:5" ht="72.599999999999994">
      <c r="A24" s="33" t="s">
        <v>180</v>
      </c>
      <c r="B24" s="34" t="s">
        <v>181</v>
      </c>
      <c r="C24" s="35">
        <v>50000</v>
      </c>
      <c r="D24" s="35">
        <v>139735.48000000001</v>
      </c>
      <c r="E24" s="93">
        <f t="shared" si="0"/>
        <v>279.47095999999999</v>
      </c>
    </row>
    <row r="25" spans="1:5">
      <c r="A25" s="33" t="s">
        <v>182</v>
      </c>
      <c r="B25" s="34" t="s">
        <v>183</v>
      </c>
      <c r="C25" s="35">
        <v>50000</v>
      </c>
      <c r="D25" s="35">
        <f>D26+D29</f>
        <v>27522.36</v>
      </c>
      <c r="E25" s="93">
        <f t="shared" si="0"/>
        <v>55.044720000000005</v>
      </c>
    </row>
    <row r="26" spans="1:5">
      <c r="A26" s="33" t="s">
        <v>184</v>
      </c>
      <c r="B26" s="34" t="s">
        <v>185</v>
      </c>
      <c r="C26" s="35" t="s">
        <v>186</v>
      </c>
      <c r="D26" s="35">
        <f>D27</f>
        <v>3294</v>
      </c>
      <c r="E26" s="93">
        <v>0</v>
      </c>
    </row>
    <row r="27" spans="1:5" ht="31.8">
      <c r="A27" s="33" t="s">
        <v>187</v>
      </c>
      <c r="B27" s="34" t="s">
        <v>188</v>
      </c>
      <c r="C27" s="35" t="s">
        <v>186</v>
      </c>
      <c r="D27" s="35">
        <f>D28</f>
        <v>3294</v>
      </c>
      <c r="E27" s="93">
        <v>0</v>
      </c>
    </row>
    <row r="28" spans="1:5" ht="62.4">
      <c r="A28" s="33" t="s">
        <v>189</v>
      </c>
      <c r="B28" s="34" t="s">
        <v>190</v>
      </c>
      <c r="C28" s="35" t="s">
        <v>186</v>
      </c>
      <c r="D28" s="35">
        <v>3294</v>
      </c>
      <c r="E28" s="93">
        <v>0</v>
      </c>
    </row>
    <row r="29" spans="1:5">
      <c r="A29" s="33" t="s">
        <v>191</v>
      </c>
      <c r="B29" s="34" t="s">
        <v>192</v>
      </c>
      <c r="C29" s="35">
        <v>50000</v>
      </c>
      <c r="D29" s="35">
        <f>D30</f>
        <v>24228.36</v>
      </c>
      <c r="E29" s="93">
        <f t="shared" si="0"/>
        <v>48.456720000000004</v>
      </c>
    </row>
    <row r="30" spans="1:5" ht="31.8">
      <c r="A30" s="33" t="s">
        <v>193</v>
      </c>
      <c r="B30" s="34" t="s">
        <v>194</v>
      </c>
      <c r="C30" s="35">
        <v>50000</v>
      </c>
      <c r="D30" s="35">
        <f>D31</f>
        <v>24228.36</v>
      </c>
      <c r="E30" s="93">
        <f t="shared" si="0"/>
        <v>48.456720000000004</v>
      </c>
    </row>
    <row r="31" spans="1:5" ht="62.4">
      <c r="A31" s="33" t="s">
        <v>195</v>
      </c>
      <c r="B31" s="34" t="s">
        <v>196</v>
      </c>
      <c r="C31" s="35">
        <v>50000</v>
      </c>
      <c r="D31" s="35">
        <v>24228.36</v>
      </c>
      <c r="E31" s="93">
        <f t="shared" si="0"/>
        <v>48.456720000000004</v>
      </c>
    </row>
    <row r="32" spans="1:5" ht="42">
      <c r="A32" s="33" t="s">
        <v>197</v>
      </c>
      <c r="B32" s="34" t="s">
        <v>198</v>
      </c>
      <c r="C32" s="35">
        <v>646782</v>
      </c>
      <c r="D32" s="35">
        <v>80520.47</v>
      </c>
      <c r="E32" s="93">
        <f t="shared" si="0"/>
        <v>12.449398715486826</v>
      </c>
    </row>
    <row r="33" spans="1:5" ht="82.8">
      <c r="A33" s="33" t="s">
        <v>199</v>
      </c>
      <c r="B33" s="34" t="s">
        <v>200</v>
      </c>
      <c r="C33" s="35">
        <v>646782</v>
      </c>
      <c r="D33" s="35">
        <v>80520.47</v>
      </c>
      <c r="E33" s="93">
        <f t="shared" si="0"/>
        <v>12.449398715486826</v>
      </c>
    </row>
    <row r="34" spans="1:5" ht="72.599999999999994">
      <c r="A34" s="33" t="s">
        <v>201</v>
      </c>
      <c r="B34" s="34" t="s">
        <v>202</v>
      </c>
      <c r="C34" s="35">
        <v>646782</v>
      </c>
      <c r="D34" s="35">
        <v>80520.47</v>
      </c>
      <c r="E34" s="93">
        <f t="shared" si="0"/>
        <v>12.449398715486826</v>
      </c>
    </row>
    <row r="35" spans="1:5" ht="72.599999999999994">
      <c r="A35" s="33" t="s">
        <v>203</v>
      </c>
      <c r="B35" s="34" t="s">
        <v>204</v>
      </c>
      <c r="C35" s="35">
        <v>646782</v>
      </c>
      <c r="D35" s="35">
        <v>80520.47</v>
      </c>
      <c r="E35" s="93">
        <f>D35/C35*100</f>
        <v>12.449398715486826</v>
      </c>
    </row>
    <row r="36" spans="1:5" ht="21.6">
      <c r="A36" s="33" t="s">
        <v>205</v>
      </c>
      <c r="B36" s="34" t="s">
        <v>206</v>
      </c>
      <c r="C36" s="35" t="s">
        <v>186</v>
      </c>
      <c r="D36" s="35">
        <v>253200</v>
      </c>
      <c r="E36" s="93">
        <v>0</v>
      </c>
    </row>
    <row r="37" spans="1:5" ht="72.599999999999994">
      <c r="A37" s="33" t="s">
        <v>207</v>
      </c>
      <c r="B37" s="34" t="s">
        <v>208</v>
      </c>
      <c r="C37" s="35" t="s">
        <v>186</v>
      </c>
      <c r="D37" s="35">
        <v>207700</v>
      </c>
      <c r="E37" s="93">
        <v>0</v>
      </c>
    </row>
    <row r="38" spans="1:5" ht="82.8">
      <c r="A38" s="33" t="s">
        <v>209</v>
      </c>
      <c r="B38" s="34" t="s">
        <v>210</v>
      </c>
      <c r="C38" s="35" t="s">
        <v>186</v>
      </c>
      <c r="D38" s="35">
        <v>207700</v>
      </c>
      <c r="E38" s="93">
        <v>0</v>
      </c>
    </row>
    <row r="39" spans="1:5" ht="82.8">
      <c r="A39" s="33" t="s">
        <v>211</v>
      </c>
      <c r="B39" s="34" t="s">
        <v>212</v>
      </c>
      <c r="C39" s="35" t="s">
        <v>186</v>
      </c>
      <c r="D39" s="35">
        <v>207700</v>
      </c>
      <c r="E39" s="93">
        <v>0</v>
      </c>
    </row>
    <row r="40" spans="1:5">
      <c r="A40" s="33" t="s">
        <v>213</v>
      </c>
      <c r="B40" s="34" t="s">
        <v>214</v>
      </c>
      <c r="C40" s="35" t="s">
        <v>186</v>
      </c>
      <c r="D40" s="35">
        <v>207700</v>
      </c>
      <c r="E40" s="93">
        <v>0</v>
      </c>
    </row>
    <row r="41" spans="1:5" ht="31.8">
      <c r="A41" s="33" t="s">
        <v>215</v>
      </c>
      <c r="B41" s="34" t="s">
        <v>216</v>
      </c>
      <c r="C41" s="35" t="s">
        <v>186</v>
      </c>
      <c r="D41" s="35">
        <v>45500</v>
      </c>
      <c r="E41" s="93">
        <v>0</v>
      </c>
    </row>
    <row r="42" spans="1:5" ht="52.2">
      <c r="A42" s="33" t="s">
        <v>217</v>
      </c>
      <c r="B42" s="34" t="s">
        <v>218</v>
      </c>
      <c r="C42" s="35" t="s">
        <v>186</v>
      </c>
      <c r="D42" s="35">
        <v>45500</v>
      </c>
      <c r="E42" s="93">
        <v>0</v>
      </c>
    </row>
    <row r="43" spans="1:5" ht="52.2">
      <c r="A43" s="33" t="s">
        <v>219</v>
      </c>
      <c r="B43" s="34" t="s">
        <v>220</v>
      </c>
      <c r="C43" s="35" t="s">
        <v>186</v>
      </c>
      <c r="D43" s="35">
        <v>45500</v>
      </c>
      <c r="E43" s="93">
        <v>0</v>
      </c>
    </row>
    <row r="44" spans="1:5">
      <c r="A44" s="33" t="s">
        <v>213</v>
      </c>
      <c r="B44" s="34" t="s">
        <v>221</v>
      </c>
      <c r="C44" s="35" t="s">
        <v>186</v>
      </c>
      <c r="D44" s="35">
        <v>45500</v>
      </c>
      <c r="E44" s="93">
        <v>0</v>
      </c>
    </row>
    <row r="45" spans="1:5">
      <c r="A45" s="33" t="s">
        <v>222</v>
      </c>
      <c r="B45" s="34" t="s">
        <v>223</v>
      </c>
      <c r="C45" s="35">
        <v>65337</v>
      </c>
      <c r="D45" s="35" t="s">
        <v>186</v>
      </c>
      <c r="E45" s="93">
        <v>0</v>
      </c>
    </row>
    <row r="46" spans="1:5">
      <c r="A46" s="33" t="s">
        <v>224</v>
      </c>
      <c r="B46" s="34" t="s">
        <v>225</v>
      </c>
      <c r="C46" s="35">
        <v>65337</v>
      </c>
      <c r="D46" s="35" t="s">
        <v>186</v>
      </c>
      <c r="E46" s="93">
        <v>0</v>
      </c>
    </row>
    <row r="47" spans="1:5" ht="21.6">
      <c r="A47" s="33" t="s">
        <v>226</v>
      </c>
      <c r="B47" s="34" t="s">
        <v>227</v>
      </c>
      <c r="C47" s="35">
        <v>65337</v>
      </c>
      <c r="D47" s="35" t="s">
        <v>186</v>
      </c>
      <c r="E47" s="93">
        <v>0</v>
      </c>
    </row>
    <row r="48" spans="1:5">
      <c r="A48" s="39" t="s">
        <v>228</v>
      </c>
      <c r="B48" s="40" t="s">
        <v>229</v>
      </c>
      <c r="C48" s="41">
        <v>13684866.59</v>
      </c>
      <c r="D48" s="41">
        <f>D49</f>
        <v>7500834.3899999997</v>
      </c>
      <c r="E48" s="94">
        <f t="shared" ref="E48:E63" si="1">D48/C48*100</f>
        <v>54.811161955214935</v>
      </c>
    </row>
    <row r="49" spans="1:5" ht="31.8">
      <c r="A49" s="42" t="s">
        <v>230</v>
      </c>
      <c r="B49" s="43" t="s">
        <v>231</v>
      </c>
      <c r="C49" s="44">
        <v>13684866.59</v>
      </c>
      <c r="D49" s="44">
        <f>D50+D54+D57</f>
        <v>7500834.3899999997</v>
      </c>
      <c r="E49" s="95">
        <f t="shared" si="1"/>
        <v>54.811161955214935</v>
      </c>
    </row>
    <row r="50" spans="1:5" ht="21.6">
      <c r="A50" s="33" t="s">
        <v>232</v>
      </c>
      <c r="B50" s="34" t="s">
        <v>233</v>
      </c>
      <c r="C50" s="35">
        <v>10715552</v>
      </c>
      <c r="D50" s="35">
        <f>D51</f>
        <v>6250741</v>
      </c>
      <c r="E50" s="93">
        <f t="shared" si="1"/>
        <v>58.333355108537575</v>
      </c>
    </row>
    <row r="51" spans="1:5" ht="21.6">
      <c r="A51" s="33" t="s">
        <v>234</v>
      </c>
      <c r="B51" s="34" t="s">
        <v>235</v>
      </c>
      <c r="C51" s="35">
        <v>10715552</v>
      </c>
      <c r="D51" s="35">
        <f>D52</f>
        <v>6250741</v>
      </c>
      <c r="E51" s="93">
        <f t="shared" si="1"/>
        <v>58.333355108537575</v>
      </c>
    </row>
    <row r="52" spans="1:5" ht="31.8">
      <c r="A52" s="33" t="s">
        <v>236</v>
      </c>
      <c r="B52" s="34" t="s">
        <v>237</v>
      </c>
      <c r="C52" s="35">
        <v>10715552</v>
      </c>
      <c r="D52" s="35">
        <f>D53</f>
        <v>6250741</v>
      </c>
      <c r="E52" s="93">
        <f t="shared" si="1"/>
        <v>58.333355108537575</v>
      </c>
    </row>
    <row r="53" spans="1:5" ht="21.6">
      <c r="A53" s="33" t="s">
        <v>238</v>
      </c>
      <c r="B53" s="34" t="s">
        <v>239</v>
      </c>
      <c r="C53" s="35">
        <v>10715552</v>
      </c>
      <c r="D53" s="35">
        <v>6250741</v>
      </c>
      <c r="E53" s="93">
        <f t="shared" si="1"/>
        <v>58.333355108537575</v>
      </c>
    </row>
    <row r="54" spans="1:5" ht="21.6">
      <c r="A54" s="33" t="s">
        <v>240</v>
      </c>
      <c r="B54" s="34" t="s">
        <v>241</v>
      </c>
      <c r="C54" s="35">
        <v>44848</v>
      </c>
      <c r="D54" s="35">
        <f>D55</f>
        <v>22863.39</v>
      </c>
      <c r="E54" s="93">
        <f t="shared" si="1"/>
        <v>50.979731537638237</v>
      </c>
    </row>
    <row r="55" spans="1:5" ht="42">
      <c r="A55" s="33" t="s">
        <v>242</v>
      </c>
      <c r="B55" s="34" t="s">
        <v>243</v>
      </c>
      <c r="C55" s="35">
        <v>44848</v>
      </c>
      <c r="D55" s="35">
        <f>D56</f>
        <v>22863.39</v>
      </c>
      <c r="E55" s="93">
        <f t="shared" si="1"/>
        <v>50.979731537638237</v>
      </c>
    </row>
    <row r="56" spans="1:5" ht="42">
      <c r="A56" s="33" t="s">
        <v>244</v>
      </c>
      <c r="B56" s="34" t="s">
        <v>245</v>
      </c>
      <c r="C56" s="35">
        <v>44848</v>
      </c>
      <c r="D56" s="35">
        <v>22863.39</v>
      </c>
      <c r="E56" s="93">
        <f t="shared" si="1"/>
        <v>50.979731537638237</v>
      </c>
    </row>
    <row r="57" spans="1:5">
      <c r="A57" s="33" t="s">
        <v>246</v>
      </c>
      <c r="B57" s="34" t="s">
        <v>247</v>
      </c>
      <c r="C57" s="35">
        <v>2924466.59</v>
      </c>
      <c r="D57" s="35">
        <f>D58</f>
        <v>1227230</v>
      </c>
      <c r="E57" s="93">
        <f t="shared" si="1"/>
        <v>41.964233894701465</v>
      </c>
    </row>
    <row r="58" spans="1:5" ht="52.2">
      <c r="A58" s="33" t="s">
        <v>248</v>
      </c>
      <c r="B58" s="34" t="s">
        <v>249</v>
      </c>
      <c r="C58" s="35">
        <v>2774466.59</v>
      </c>
      <c r="D58" s="35">
        <v>1227230</v>
      </c>
      <c r="E58" s="93">
        <f t="shared" si="1"/>
        <v>44.233006965133434</v>
      </c>
    </row>
    <row r="59" spans="1:5" ht="82.8">
      <c r="A59" s="33" t="s">
        <v>250</v>
      </c>
      <c r="B59" s="34" t="s">
        <v>251</v>
      </c>
      <c r="C59" s="35">
        <v>50000</v>
      </c>
      <c r="D59" s="35" t="s">
        <v>186</v>
      </c>
      <c r="E59" s="93">
        <v>0</v>
      </c>
    </row>
    <row r="60" spans="1:5" ht="72.599999999999994">
      <c r="A60" s="33" t="s">
        <v>252</v>
      </c>
      <c r="B60" s="34" t="s">
        <v>253</v>
      </c>
      <c r="C60" s="35">
        <v>150000</v>
      </c>
      <c r="D60" s="35">
        <v>150000</v>
      </c>
      <c r="E60" s="93">
        <v>0</v>
      </c>
    </row>
    <row r="61" spans="1:5" ht="72.599999999999994">
      <c r="A61" s="33" t="s">
        <v>254</v>
      </c>
      <c r="B61" s="34" t="s">
        <v>255</v>
      </c>
      <c r="C61" s="35">
        <v>1634466.59</v>
      </c>
      <c r="D61" s="35">
        <v>817230</v>
      </c>
      <c r="E61" s="93">
        <f t="shared" si="1"/>
        <v>49.99979840517878</v>
      </c>
    </row>
    <row r="62" spans="1:5" ht="82.8">
      <c r="A62" s="33" t="s">
        <v>256</v>
      </c>
      <c r="B62" s="34" t="s">
        <v>257</v>
      </c>
      <c r="C62" s="35">
        <v>80000</v>
      </c>
      <c r="D62" s="35">
        <v>80000</v>
      </c>
      <c r="E62" s="93">
        <v>0</v>
      </c>
    </row>
    <row r="63" spans="1:5" ht="82.8">
      <c r="A63" s="33" t="s">
        <v>258</v>
      </c>
      <c r="B63" s="34" t="s">
        <v>259</v>
      </c>
      <c r="C63" s="35">
        <v>360000</v>
      </c>
      <c r="D63" s="35">
        <v>180000</v>
      </c>
      <c r="E63" s="93">
        <f t="shared" si="1"/>
        <v>50</v>
      </c>
    </row>
    <row r="64" spans="1:5">
      <c r="A64" s="33" t="s">
        <v>213</v>
      </c>
      <c r="B64" s="34" t="s">
        <v>260</v>
      </c>
      <c r="C64" s="35">
        <v>500000</v>
      </c>
      <c r="D64" s="35" t="s">
        <v>186</v>
      </c>
      <c r="E64" s="93">
        <v>0</v>
      </c>
    </row>
    <row r="65" spans="1:5" ht="21.6">
      <c r="A65" s="33" t="s">
        <v>261</v>
      </c>
      <c r="B65" s="34" t="s">
        <v>262</v>
      </c>
      <c r="C65" s="35">
        <v>150000</v>
      </c>
      <c r="D65" s="35" t="s">
        <v>186</v>
      </c>
      <c r="E65" s="93">
        <v>0</v>
      </c>
    </row>
    <row r="66" spans="1:5" ht="21.6">
      <c r="A66" s="33" t="s">
        <v>263</v>
      </c>
      <c r="B66" s="34" t="s">
        <v>264</v>
      </c>
      <c r="C66" s="35">
        <v>150000</v>
      </c>
      <c r="D66" s="35" t="s">
        <v>186</v>
      </c>
      <c r="E66" s="93">
        <v>0</v>
      </c>
    </row>
    <row r="67" spans="1:5" ht="62.4">
      <c r="A67" s="33" t="s">
        <v>265</v>
      </c>
      <c r="B67" s="34" t="s">
        <v>266</v>
      </c>
      <c r="C67" s="35">
        <v>150000</v>
      </c>
      <c r="D67" s="35" t="s">
        <v>186</v>
      </c>
      <c r="E67" s="93">
        <v>0</v>
      </c>
    </row>
  </sheetData>
  <mergeCells count="8">
    <mergeCell ref="C1:E1"/>
    <mergeCell ref="A2:E3"/>
    <mergeCell ref="A4:E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8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пр.2расходы</vt:lpstr>
      <vt:lpstr>пр.1доходы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2024-07-09T06:51:15Z</dcterms:modified>
</cp:coreProperties>
</file>